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stratfieldmortimer.sharepoint.com/sites/ParishOffice/Shared Documents/ADMINISTRATION 2026 - 2027/FINANCE/Budget and CIL Trackers/"/>
    </mc:Choice>
  </mc:AlternateContent>
  <xr:revisionPtr revIDLastSave="1325" documentId="8_{319FF7AF-09E1-4E62-869A-BB092722A83F}" xr6:coauthVersionLast="47" xr6:coauthVersionMax="47" xr10:uidLastSave="{4C1211FE-4CF5-4F82-B651-A60C5A536B19}"/>
  <bookViews>
    <workbookView xWindow="-120" yWindow="-120" windowWidth="29040" windowHeight="15720" xr2:uid="{E05C21FD-B53C-4B76-9B66-4B0022105F8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 l="1"/>
  <c r="H31" i="1"/>
  <c r="K36" i="1" l="1"/>
  <c r="E20" i="1" l="1"/>
  <c r="H30" i="1"/>
  <c r="L30" i="1" s="1"/>
  <c r="F20" i="1"/>
  <c r="H19" i="1"/>
  <c r="L19" i="1" s="1"/>
  <c r="M17" i="1"/>
  <c r="M16" i="1"/>
  <c r="M15" i="1"/>
  <c r="M14" i="1"/>
  <c r="M13" i="1"/>
  <c r="M12" i="1"/>
  <c r="M11" i="1"/>
  <c r="M10" i="1"/>
  <c r="M9" i="1"/>
  <c r="M8" i="1"/>
  <c r="M7" i="1"/>
  <c r="H11" i="1"/>
  <c r="L11" i="1" s="1"/>
  <c r="H18" i="1" l="1"/>
  <c r="L18" i="1" s="1"/>
  <c r="K20" i="1"/>
  <c r="H17" i="1"/>
  <c r="L17" i="1" s="1"/>
  <c r="H15" i="1" l="1"/>
  <c r="L15" i="1" s="1"/>
  <c r="H7" i="1"/>
  <c r="E36" i="1"/>
  <c r="H29" i="1"/>
  <c r="L29" i="1" s="1"/>
  <c r="H28" i="1"/>
  <c r="H25" i="1"/>
  <c r="L25" i="1" s="1"/>
  <c r="H16" i="1"/>
  <c r="L16" i="1" s="1"/>
  <c r="H14" i="1"/>
  <c r="L14" i="1" s="1"/>
  <c r="H13" i="1"/>
  <c r="L13" i="1" s="1"/>
  <c r="H12" i="1"/>
  <c r="L12" i="1" s="1"/>
  <c r="F36" i="1"/>
  <c r="H36" i="1" l="1"/>
  <c r="L28" i="1"/>
  <c r="L36" i="1" s="1"/>
  <c r="H10" i="1"/>
  <c r="L10" i="1" s="1"/>
  <c r="H9" i="1"/>
  <c r="L9" i="1" s="1"/>
  <c r="H8" i="1"/>
  <c r="L8" i="1" s="1"/>
  <c r="H20" i="1" l="1"/>
  <c r="L7" i="1"/>
  <c r="L20" i="1" s="1"/>
</calcChain>
</file>

<file path=xl/sharedStrings.xml><?xml version="1.0" encoding="utf-8"?>
<sst xmlns="http://schemas.openxmlformats.org/spreadsheetml/2006/main" count="75" uniqueCount="69">
  <si>
    <t>Nominal Code</t>
  </si>
  <si>
    <t>Project</t>
  </si>
  <si>
    <t>Balance</t>
  </si>
  <si>
    <t>Cemetery Grass Cutting</t>
  </si>
  <si>
    <t>Cemetery General Maintenance</t>
  </si>
  <si>
    <t>Cemetery Lease Rental</t>
  </si>
  <si>
    <t>Cemetery Extension</t>
  </si>
  <si>
    <t>Fairground Grass Cutting</t>
  </si>
  <si>
    <t>Fairground Maintenace/Expense</t>
  </si>
  <si>
    <t>Dog Bin Waste Disposal</t>
  </si>
  <si>
    <t>Play Area Maintenance</t>
  </si>
  <si>
    <t>Fairground Lease Rental</t>
  </si>
  <si>
    <t>Totals</t>
  </si>
  <si>
    <t>Pillbox Maintenance</t>
  </si>
  <si>
    <t>`</t>
  </si>
  <si>
    <t>Rent review took place in September 2020 and new rate is £2701. This will next be reviewed when the current lease expires in 2027</t>
  </si>
  <si>
    <t>Tennis Courts</t>
  </si>
  <si>
    <t>4306/         EMR 326</t>
  </si>
  <si>
    <t>4210/          EMR 320</t>
  </si>
  <si>
    <t>Carried over from 2021/22</t>
  </si>
  <si>
    <t>Amount Spent to Date</t>
  </si>
  <si>
    <t>Other POs Raised</t>
  </si>
  <si>
    <t>Amount(s) Committed</t>
  </si>
  <si>
    <t>Notes re Amounts Spent to Date</t>
  </si>
  <si>
    <t>Notes re Other Pos Raised</t>
  </si>
  <si>
    <t>Current Budget Detail</t>
  </si>
  <si>
    <t>Current Budget Agreed</t>
  </si>
  <si>
    <t>EMR Detail</t>
  </si>
  <si>
    <t>Subsequent POs Raised/Invoices Received</t>
  </si>
  <si>
    <t>Notes re Subsequent POs Raised/Invoices Received</t>
  </si>
  <si>
    <t>All figures are ex- VAT</t>
  </si>
  <si>
    <t>Reserve held for footpath works , design and landscaping.</t>
  </si>
  <si>
    <t>TGMS for design &amp; assistance with the tendering process and monitoring of construction.</t>
  </si>
  <si>
    <t xml:space="preserve">This EMR is being built up achieve £50k by March 2029.  </t>
  </si>
  <si>
    <t>EMR 351</t>
  </si>
  <si>
    <t>CCTV Annual Charge</t>
  </si>
  <si>
    <t xml:space="preserve">2 x cuts </t>
  </si>
  <si>
    <t>White Horse</t>
  </si>
  <si>
    <t>West End Rd Carpark</t>
  </si>
  <si>
    <t>Defibrilators</t>
  </si>
  <si>
    <t>Percentage of budget spent</t>
  </si>
  <si>
    <t>White horse mem wall</t>
  </si>
  <si>
    <t>CIL Expenditure</t>
  </si>
  <si>
    <t>No budget for this line</t>
  </si>
  <si>
    <t>Estates Management EMRs</t>
  </si>
  <si>
    <t>Bus shelters</t>
  </si>
  <si>
    <t>EMR 363</t>
  </si>
  <si>
    <t>Bus shelters install and maintian</t>
  </si>
  <si>
    <t>Opening Balance 01/04/2026</t>
  </si>
  <si>
    <t>Reserve held for Mortimer to Burghfield Cycleway</t>
  </si>
  <si>
    <t>Cycleway</t>
  </si>
  <si>
    <t>4808/ EMR 323</t>
  </si>
  <si>
    <t>2025/26 level  incresaed to allow for any additional maintenance work in the cemetery extension</t>
  </si>
  <si>
    <t xml:space="preserve">£12270 has been allowed for: equipment manitenace; annual tennis court clean; electricity; waste collection, remedial works, Christmas tree; water charge; and sundries (i.e. refuse sacks, tools, seed, weedkiller, locks). </t>
  </si>
  <si>
    <t>Allows for a  5% increase on 2025/26 forecast costs</t>
  </si>
  <si>
    <t xml:space="preserve">£15,000 has been allowed for  'normal' level of preventive and reactive maintenance and inspection charges. </t>
  </si>
  <si>
    <t>Allows for 1 x tidy-up cut at the end of winter/beginning of spring, 4 scheduled maintenance cuts and 2 x on demand cuts as requested</t>
  </si>
  <si>
    <t>Allows for the replacement of defib pads if needed</t>
  </si>
  <si>
    <r>
      <t xml:space="preserve">Current contract includes 16 x grass cut, this includes cemetery extension 16 x grass cuts. Allows for maintenance of cemetery extension.                                                                                      </t>
    </r>
    <r>
      <rPr>
        <sz val="10"/>
        <color rgb="FFFF0000"/>
        <rFont val="Calibri"/>
        <family val="2"/>
      </rPr>
      <t xml:space="preserve">  </t>
    </r>
  </si>
  <si>
    <r>
      <t>Current contract includes 12 x monthly fees based on 19 "fortnightly visits" which address a range of activities on an as required basis. SCS work towards defined quality outcomes rather than defined quantity inputs, flexing their work schedule accordingly, to delivery well maintained and attractive grounds at all times of the year. Allows for 2 x one off costs for grazing area cuts at £149.92 per cut</t>
    </r>
    <r>
      <rPr>
        <sz val="10"/>
        <color rgb="FFFF0000"/>
        <rFont val="Calibri"/>
        <family val="2"/>
      </rPr>
      <t xml:space="preserve">. </t>
    </r>
    <r>
      <rPr>
        <sz val="10"/>
        <rFont val="Calibri"/>
        <family val="2"/>
      </rPr>
      <t>Allows for a  5% increase in costs for Jan, Feb &amp; March 2027</t>
    </r>
  </si>
  <si>
    <t>Estate Management Budget Tracker 2025/26 - Cost Centre 106 as at 30/06/2026</t>
  </si>
  <si>
    <t>RC Saunders 10% contingency for Phases A&amp;B</t>
  </si>
  <si>
    <t>RC Saunders Phase C plus contingency</t>
  </si>
  <si>
    <t>Freeths legal fees</t>
  </si>
  <si>
    <t>RC Saunders Phase C 10% contingency</t>
  </si>
  <si>
    <t>RC Saunders Phase B</t>
  </si>
  <si>
    <t>2479, 2495, 2492</t>
  </si>
  <si>
    <t>Contingencies may not be needed</t>
  </si>
  <si>
    <t>£1,000 is required for the conservation boards. £1755 for Electrical Cabinets remedial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</si>
</sst>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809]* #,##0.00_-;\-[$£-809]* #,##0.00_-;_-[$£-809]* &quot;-&quot;??_-;_-@_-"/>
    <numFmt numFmtId="165"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0"/>
      <name val="Arial"/>
      <family val="2"/>
    </font>
    <font>
      <sz val="11"/>
      <name val="Calibri"/>
      <family val="2"/>
    </font>
    <font>
      <sz val="11"/>
      <name val="Calibri"/>
      <family val="2"/>
      <scheme val="minor"/>
    </font>
    <font>
      <b/>
      <sz val="12"/>
      <color rgb="FF000000"/>
      <name val="Calibri"/>
      <family val="2"/>
    </font>
    <font>
      <sz val="11"/>
      <color rgb="FF4472C4"/>
      <name val="Calibri"/>
      <family val="2"/>
    </font>
    <font>
      <b/>
      <sz val="16"/>
      <color rgb="FF000000"/>
      <name val="Calibri"/>
      <family val="2"/>
    </font>
    <font>
      <b/>
      <sz val="10"/>
      <name val="Arial"/>
      <family val="2"/>
    </font>
    <font>
      <b/>
      <sz val="11"/>
      <name val="Calibri"/>
      <family val="2"/>
      <scheme val="minor"/>
    </font>
    <font>
      <b/>
      <sz val="11"/>
      <name val="Calibri"/>
      <family val="2"/>
    </font>
    <font>
      <sz val="12"/>
      <color rgb="FF000000"/>
      <name val="Calibri"/>
      <family val="2"/>
    </font>
    <font>
      <sz val="11"/>
      <color rgb="FF000000"/>
      <name val="Calibri"/>
      <family val="2"/>
    </font>
    <font>
      <sz val="11"/>
      <color theme="1"/>
      <name val="Calibri"/>
      <family val="2"/>
    </font>
    <font>
      <sz val="10"/>
      <name val="Calibri"/>
      <family val="2"/>
    </font>
    <font>
      <sz val="10"/>
      <color rgb="FFFF0000"/>
      <name val="Calibri"/>
      <family val="2"/>
    </font>
  </fonts>
  <fills count="4">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s>
  <borders count="21">
    <border>
      <left/>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right style="medium">
        <color auto="1"/>
      </right>
      <top/>
      <bottom style="thin">
        <color auto="1"/>
      </bottom>
      <diagonal/>
    </border>
    <border>
      <left/>
      <right style="medium">
        <color auto="1"/>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3" fillId="0" borderId="7" xfId="1" applyNumberFormat="1" applyFont="1" applyBorder="1" applyAlignment="1">
      <alignment horizontal="right" vertical="center"/>
    </xf>
    <xf numFmtId="0" fontId="0" fillId="0" borderId="5" xfId="1" applyNumberFormat="1" applyFont="1" applyBorder="1" applyAlignment="1">
      <alignment horizontal="center" vertical="center"/>
    </xf>
    <xf numFmtId="0" fontId="0" fillId="0" borderId="7" xfId="1" applyNumberFormat="1" applyFont="1" applyBorder="1" applyAlignment="1">
      <alignment horizontal="center" vertical="center"/>
    </xf>
    <xf numFmtId="0" fontId="0" fillId="0" borderId="5" xfId="0" applyBorder="1" applyAlignment="1">
      <alignment vertical="center" wrapText="1"/>
    </xf>
    <xf numFmtId="49" fontId="6" fillId="0" borderId="5" xfId="1" applyNumberFormat="1" applyFont="1" applyFill="1" applyBorder="1" applyAlignment="1">
      <alignment horizontal="left" vertical="top" wrapText="1"/>
    </xf>
    <xf numFmtId="49" fontId="6" fillId="0" borderId="6" xfId="1" applyNumberFormat="1" applyFont="1" applyFill="1" applyBorder="1" applyAlignment="1">
      <alignment horizontal="left" vertical="top" wrapText="1"/>
    </xf>
    <xf numFmtId="0" fontId="0" fillId="0" borderId="7" xfId="0" applyBorder="1" applyAlignment="1">
      <alignment horizontal="center" vertical="center" wrapText="1"/>
    </xf>
    <xf numFmtId="0" fontId="0" fillId="0" borderId="7" xfId="0" applyBorder="1" applyAlignment="1">
      <alignment vertical="center" wrapText="1"/>
    </xf>
    <xf numFmtId="44" fontId="0" fillId="0" borderId="7" xfId="2" applyFont="1" applyBorder="1" applyAlignment="1">
      <alignment horizontal="center" vertical="center"/>
    </xf>
    <xf numFmtId="165" fontId="4" fillId="0" borderId="7" xfId="1"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164" fontId="3" fillId="0" borderId="6" xfId="1" applyNumberFormat="1" applyFont="1" applyBorder="1" applyAlignment="1">
      <alignment horizontal="right" vertical="center"/>
    </xf>
    <xf numFmtId="0" fontId="0" fillId="0" borderId="6" xfId="1" applyNumberFormat="1" applyFont="1" applyBorder="1" applyAlignment="1">
      <alignment horizontal="center" vertical="center"/>
    </xf>
    <xf numFmtId="44" fontId="0" fillId="0" borderId="6" xfId="2" applyFont="1" applyBorder="1" applyAlignment="1">
      <alignment horizontal="right" vertical="center"/>
    </xf>
    <xf numFmtId="44" fontId="0" fillId="0" borderId="6" xfId="2" applyFont="1" applyBorder="1" applyAlignment="1">
      <alignment horizontal="center" vertical="center"/>
    </xf>
    <xf numFmtId="165" fontId="4" fillId="0" borderId="6" xfId="1" applyNumberFormat="1" applyFont="1" applyFill="1" applyBorder="1" applyAlignment="1">
      <alignment horizontal="center" vertical="center" wrapText="1"/>
    </xf>
    <xf numFmtId="49" fontId="6" fillId="0" borderId="7" xfId="1" applyNumberFormat="1" applyFont="1" applyFill="1" applyBorder="1" applyAlignment="1">
      <alignment horizontal="left" vertical="top" wrapText="1"/>
    </xf>
    <xf numFmtId="44" fontId="0" fillId="0" borderId="7" xfId="2" applyFont="1" applyBorder="1" applyAlignment="1">
      <alignment horizontal="right" vertical="center"/>
    </xf>
    <xf numFmtId="0" fontId="0" fillId="0" borderId="5" xfId="0" applyBorder="1" applyAlignment="1">
      <alignment horizontal="center" vertical="center" wrapText="1"/>
    </xf>
    <xf numFmtId="164" fontId="3" fillId="0" borderId="5" xfId="1" applyNumberFormat="1" applyFont="1" applyBorder="1" applyAlignment="1">
      <alignment horizontal="right" vertical="center"/>
    </xf>
    <xf numFmtId="44" fontId="0" fillId="0" borderId="5" xfId="2" applyFont="1" applyBorder="1" applyAlignment="1">
      <alignment horizontal="right" vertical="center"/>
    </xf>
    <xf numFmtId="0" fontId="0" fillId="0" borderId="6" xfId="0" applyBorder="1"/>
    <xf numFmtId="0" fontId="0" fillId="0" borderId="5" xfId="0" applyBorder="1" applyAlignment="1">
      <alignment horizontal="center" vertical="center"/>
    </xf>
    <xf numFmtId="44" fontId="0" fillId="0" borderId="5" xfId="2" applyFont="1" applyBorder="1" applyAlignment="1">
      <alignment horizontal="center" vertical="center"/>
    </xf>
    <xf numFmtId="0" fontId="7"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5" fillId="0" borderId="5" xfId="0" applyFont="1" applyBorder="1" applyAlignment="1">
      <alignment horizontal="left" vertical="center" wrapText="1"/>
    </xf>
    <xf numFmtId="0" fontId="9" fillId="0" borderId="0" xfId="0" applyFont="1" applyAlignment="1">
      <alignment vertical="center"/>
    </xf>
    <xf numFmtId="44" fontId="0" fillId="0" borderId="5" xfId="2" applyFont="1" applyBorder="1" applyAlignment="1">
      <alignment horizontal="left" vertical="center" wrapText="1"/>
    </xf>
    <xf numFmtId="44" fontId="0" fillId="0" borderId="5" xfId="2" applyFont="1" applyBorder="1" applyAlignment="1">
      <alignment horizontal="left" vertical="center"/>
    </xf>
    <xf numFmtId="0" fontId="6" fillId="0" borderId="5" xfId="1" applyNumberFormat="1" applyFont="1" applyBorder="1" applyAlignment="1">
      <alignment horizontal="center" vertical="center"/>
    </xf>
    <xf numFmtId="0" fontId="0" fillId="0" borderId="5" xfId="1" applyNumberFormat="1" applyFont="1" applyBorder="1" applyAlignment="1">
      <alignment horizontal="left" vertical="center" wrapText="1"/>
    </xf>
    <xf numFmtId="0" fontId="6" fillId="0" borderId="5" xfId="1" applyNumberFormat="1" applyFont="1" applyBorder="1" applyAlignment="1">
      <alignment horizontal="center" vertical="center" wrapText="1"/>
    </xf>
    <xf numFmtId="0" fontId="5" fillId="0" borderId="5" xfId="1" applyNumberFormat="1" applyFont="1" applyBorder="1" applyAlignment="1">
      <alignment horizontal="center" vertical="center" wrapText="1"/>
    </xf>
    <xf numFmtId="0" fontId="6" fillId="0" borderId="5" xfId="1" applyNumberFormat="1" applyFont="1" applyBorder="1" applyAlignment="1">
      <alignment horizontal="left" vertical="center"/>
    </xf>
    <xf numFmtId="0" fontId="6" fillId="0" borderId="5" xfId="1" applyNumberFormat="1" applyFont="1" applyBorder="1" applyAlignment="1">
      <alignment horizontal="left" vertical="center" wrapText="1"/>
    </xf>
    <xf numFmtId="0" fontId="6" fillId="0" borderId="5" xfId="0" applyFont="1" applyBorder="1" applyAlignment="1">
      <alignment horizontal="left" vertical="center"/>
    </xf>
    <xf numFmtId="0" fontId="5" fillId="0" borderId="5" xfId="1" applyNumberFormat="1" applyFont="1" applyBorder="1" applyAlignment="1">
      <alignment horizontal="left" vertical="center" wrapText="1"/>
    </xf>
    <xf numFmtId="0" fontId="6" fillId="0" borderId="8" xfId="0" applyFont="1" applyBorder="1" applyAlignment="1">
      <alignment horizontal="center" vertical="center"/>
    </xf>
    <xf numFmtId="0" fontId="3" fillId="2" borderId="5" xfId="0" applyFont="1" applyFill="1" applyBorder="1" applyAlignment="1">
      <alignment wrapText="1"/>
    </xf>
    <xf numFmtId="164" fontId="3" fillId="2" borderId="5" xfId="1" applyNumberFormat="1" applyFont="1" applyFill="1" applyBorder="1" applyAlignment="1">
      <alignment horizontal="right"/>
    </xf>
    <xf numFmtId="44" fontId="12" fillId="2" borderId="5" xfId="2" applyFont="1" applyFill="1" applyBorder="1" applyAlignment="1">
      <alignment horizontal="right"/>
    </xf>
    <xf numFmtId="0" fontId="13" fillId="0" borderId="0" xfId="0" applyFont="1" applyAlignment="1">
      <alignment vertical="center"/>
    </xf>
    <xf numFmtId="0" fontId="6" fillId="0" borderId="5" xfId="0" applyFont="1" applyBorder="1" applyAlignment="1">
      <alignment horizontal="center" vertical="center"/>
    </xf>
    <xf numFmtId="44" fontId="4" fillId="0" borderId="5" xfId="1" applyNumberFormat="1" applyFont="1" applyFill="1" applyBorder="1" applyAlignment="1">
      <alignment horizontal="center" vertical="center" wrapText="1"/>
    </xf>
    <xf numFmtId="44" fontId="6" fillId="0" borderId="5" xfId="1" applyNumberFormat="1" applyFont="1" applyFill="1" applyBorder="1" applyAlignment="1">
      <alignment horizontal="center" vertical="center" wrapText="1"/>
    </xf>
    <xf numFmtId="44" fontId="3" fillId="2" borderId="5" xfId="0" applyNumberFormat="1" applyFont="1" applyFill="1" applyBorder="1"/>
    <xf numFmtId="44" fontId="6" fillId="0" borderId="5" xfId="1" applyNumberFormat="1" applyFont="1" applyBorder="1" applyAlignment="1">
      <alignment horizontal="center" vertical="center"/>
    </xf>
    <xf numFmtId="44" fontId="10" fillId="0" borderId="5" xfId="1" applyNumberFormat="1" applyFont="1" applyFill="1" applyBorder="1" applyAlignment="1">
      <alignment horizontal="center" vertical="center" wrapText="1"/>
    </xf>
    <xf numFmtId="44" fontId="5" fillId="0" borderId="5" xfId="2" applyFont="1" applyBorder="1" applyAlignment="1">
      <alignment horizontal="right" vertical="center"/>
    </xf>
    <xf numFmtId="44" fontId="11" fillId="0" borderId="5" xfId="1" applyNumberFormat="1" applyFont="1" applyFill="1" applyBorder="1" applyAlignment="1">
      <alignment horizontal="center" vertical="center" wrapText="1"/>
    </xf>
    <xf numFmtId="44" fontId="6" fillId="0" borderId="5" xfId="2" applyFont="1" applyBorder="1" applyAlignment="1">
      <alignment horizontal="center" vertical="center"/>
    </xf>
    <xf numFmtId="44" fontId="5" fillId="0" borderId="5" xfId="2" applyFont="1" applyBorder="1" applyAlignment="1">
      <alignment horizontal="center" vertical="center"/>
    </xf>
    <xf numFmtId="44" fontId="5" fillId="0" borderId="8" xfId="2" applyFont="1" applyBorder="1" applyAlignment="1">
      <alignment horizontal="center" vertical="center"/>
    </xf>
    <xf numFmtId="0" fontId="3" fillId="2" borderId="5" xfId="1" applyNumberFormat="1" applyFont="1" applyFill="1" applyBorder="1" applyAlignment="1">
      <alignment horizontal="center"/>
    </xf>
    <xf numFmtId="0" fontId="0" fillId="2" borderId="5" xfId="0" applyFill="1" applyBorder="1" applyAlignment="1">
      <alignment horizontal="center" vertical="center" wrapText="1"/>
    </xf>
    <xf numFmtId="0" fontId="0" fillId="2" borderId="5" xfId="0" applyFill="1" applyBorder="1" applyAlignment="1">
      <alignment vertical="center" wrapText="1"/>
    </xf>
    <xf numFmtId="49" fontId="11" fillId="2" borderId="5" xfId="1" applyNumberFormat="1"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49" fontId="6" fillId="2" borderId="5" xfId="1" applyNumberFormat="1" applyFont="1" applyFill="1" applyBorder="1" applyAlignment="1">
      <alignment horizontal="left" vertical="top" wrapText="1"/>
    </xf>
    <xf numFmtId="164" fontId="3" fillId="2" borderId="5" xfId="1" applyNumberFormat="1" applyFont="1" applyFill="1" applyBorder="1" applyAlignment="1">
      <alignment horizontal="right" vertical="center"/>
    </xf>
    <xf numFmtId="44" fontId="2" fillId="2" borderId="5" xfId="2" applyFont="1" applyFill="1" applyBorder="1" applyAlignment="1">
      <alignment horizontal="right" vertical="center"/>
    </xf>
    <xf numFmtId="44" fontId="2" fillId="2" borderId="5" xfId="2" applyFont="1" applyFill="1" applyBorder="1" applyAlignment="1">
      <alignment horizontal="center" vertical="center"/>
    </xf>
    <xf numFmtId="44" fontId="10" fillId="2" borderId="5" xfId="1" applyNumberFormat="1" applyFont="1" applyFill="1" applyBorder="1" applyAlignment="1">
      <alignment horizontal="center" vertical="center" wrapText="1"/>
    </xf>
    <xf numFmtId="0" fontId="11" fillId="2" borderId="5" xfId="1" applyNumberFormat="1" applyFont="1" applyFill="1" applyBorder="1" applyAlignment="1">
      <alignment horizontal="center" vertical="center"/>
    </xf>
    <xf numFmtId="44" fontId="2" fillId="2" borderId="5" xfId="1" applyNumberFormat="1" applyFont="1" applyFill="1" applyBorder="1" applyAlignment="1">
      <alignment horizontal="center" vertical="center"/>
    </xf>
    <xf numFmtId="0" fontId="6" fillId="0" borderId="10" xfId="0" applyFont="1" applyBorder="1"/>
    <xf numFmtId="44" fontId="0" fillId="0" borderId="8" xfId="2" applyFont="1" applyBorder="1" applyAlignment="1">
      <alignment horizontal="center" vertical="center"/>
    </xf>
    <xf numFmtId="44" fontId="4" fillId="0" borderId="8" xfId="1" applyNumberFormat="1" applyFont="1" applyFill="1" applyBorder="1" applyAlignment="1">
      <alignment horizontal="center" vertical="center" wrapText="1"/>
    </xf>
    <xf numFmtId="44" fontId="0" fillId="0" borderId="11" xfId="2" applyFont="1" applyBorder="1" applyAlignment="1">
      <alignment horizontal="right" vertical="center"/>
    </xf>
    <xf numFmtId="44" fontId="0" fillId="0" borderId="11" xfId="2" applyFont="1" applyBorder="1" applyAlignment="1">
      <alignment horizontal="center" vertical="center"/>
    </xf>
    <xf numFmtId="44" fontId="4" fillId="0" borderId="11" xfId="1" applyNumberFormat="1" applyFont="1" applyFill="1" applyBorder="1" applyAlignment="1">
      <alignment horizontal="center" vertical="center" wrapText="1"/>
    </xf>
    <xf numFmtId="0" fontId="0" fillId="0" borderId="11" xfId="1" applyNumberFormat="1" applyFont="1" applyBorder="1" applyAlignment="1">
      <alignment horizontal="center" vertical="center"/>
    </xf>
    <xf numFmtId="44" fontId="6" fillId="0" borderId="11" xfId="1" applyNumberFormat="1" applyFont="1" applyBorder="1" applyAlignment="1">
      <alignment horizontal="center" vertical="center"/>
    </xf>
    <xf numFmtId="44" fontId="0" fillId="0" borderId="8" xfId="2" applyFont="1" applyBorder="1" applyAlignment="1">
      <alignment horizontal="right" vertical="center"/>
    </xf>
    <xf numFmtId="0" fontId="0" fillId="0" borderId="8" xfId="1" applyNumberFormat="1" applyFont="1" applyBorder="1" applyAlignment="1">
      <alignment horizontal="center" vertical="center"/>
    </xf>
    <xf numFmtId="44" fontId="6" fillId="0" borderId="8" xfId="1" applyNumberFormat="1" applyFont="1" applyBorder="1" applyAlignment="1">
      <alignment horizontal="center" vertical="center"/>
    </xf>
    <xf numFmtId="44" fontId="0" fillId="0" borderId="9" xfId="2" applyFont="1" applyBorder="1" applyAlignment="1">
      <alignment horizontal="center" vertical="center"/>
    </xf>
    <xf numFmtId="44" fontId="4" fillId="0" borderId="9" xfId="1" applyNumberFormat="1" applyFont="1" applyFill="1" applyBorder="1" applyAlignment="1">
      <alignment horizontal="center" vertical="center" wrapText="1"/>
    </xf>
    <xf numFmtId="164" fontId="12" fillId="0" borderId="5" xfId="1" applyNumberFormat="1" applyFont="1" applyBorder="1" applyAlignment="1">
      <alignment horizontal="right" vertical="center"/>
    </xf>
    <xf numFmtId="44" fontId="0" fillId="0" borderId="9" xfId="2" applyFont="1" applyBorder="1" applyAlignment="1">
      <alignment horizontal="right" vertical="center"/>
    </xf>
    <xf numFmtId="0" fontId="0" fillId="0" borderId="9" xfId="1" applyNumberFormat="1" applyFont="1" applyBorder="1" applyAlignment="1">
      <alignment horizontal="center" vertical="center"/>
    </xf>
    <xf numFmtId="8" fontId="6" fillId="0" borderId="9" xfId="1" applyNumberFormat="1" applyFont="1" applyBorder="1" applyAlignment="1">
      <alignment horizontal="center" vertical="center"/>
    </xf>
    <xf numFmtId="44" fontId="10" fillId="0" borderId="8" xfId="1" applyNumberFormat="1" applyFont="1" applyFill="1" applyBorder="1" applyAlignment="1">
      <alignment horizontal="center" vertical="center" wrapText="1"/>
    </xf>
    <xf numFmtId="0" fontId="0" fillId="0" borderId="8" xfId="0" applyBorder="1" applyAlignment="1">
      <alignment horizontal="center" vertical="center" wrapText="1"/>
    </xf>
    <xf numFmtId="164" fontId="12" fillId="0" borderId="8" xfId="1" applyNumberFormat="1" applyFont="1" applyBorder="1" applyAlignment="1">
      <alignment horizontal="center" vertical="center"/>
    </xf>
    <xf numFmtId="44" fontId="0" fillId="0" borderId="8" xfId="2" applyFont="1" applyBorder="1" applyAlignment="1">
      <alignment horizontal="center" vertical="center" wrapText="1"/>
    </xf>
    <xf numFmtId="0" fontId="3" fillId="2" borderId="12" xfId="0" applyFont="1" applyFill="1" applyBorder="1" applyAlignment="1">
      <alignment horizontal="center" vertical="center" wrapText="1"/>
    </xf>
    <xf numFmtId="9" fontId="14" fillId="3" borderId="13" xfId="3" applyFont="1" applyFill="1" applyBorder="1"/>
    <xf numFmtId="9" fontId="14" fillId="3" borderId="14" xfId="3" applyFont="1" applyFill="1" applyBorder="1"/>
    <xf numFmtId="9" fontId="14" fillId="3" borderId="5" xfId="3" applyFont="1" applyFill="1" applyBorder="1"/>
    <xf numFmtId="49" fontId="16" fillId="0" borderId="15" xfId="1" applyNumberFormat="1" applyFont="1" applyFill="1" applyBorder="1" applyAlignment="1">
      <alignment vertical="center" wrapText="1"/>
    </xf>
    <xf numFmtId="49" fontId="16" fillId="0" borderId="15" xfId="1" applyNumberFormat="1" applyFont="1" applyFill="1" applyBorder="1" applyAlignment="1">
      <alignment horizontal="left" wrapText="1" indent="1"/>
    </xf>
    <xf numFmtId="0" fontId="15" fillId="0" borderId="5" xfId="0" applyFont="1" applyBorder="1" applyAlignment="1">
      <alignment wrapText="1"/>
    </xf>
    <xf numFmtId="49" fontId="16" fillId="0" borderId="15" xfId="1" applyNumberFormat="1" applyFont="1" applyFill="1" applyBorder="1" applyAlignment="1">
      <alignment wrapText="1"/>
    </xf>
    <xf numFmtId="49" fontId="5" fillId="0" borderId="5" xfId="1" applyNumberFormat="1" applyFont="1" applyFill="1" applyBorder="1" applyAlignment="1">
      <alignment horizontal="left" vertical="top" wrapText="1"/>
    </xf>
    <xf numFmtId="49" fontId="16" fillId="0" borderId="16" xfId="1" applyNumberFormat="1" applyFont="1" applyFill="1" applyBorder="1" applyAlignment="1">
      <alignment wrapText="1"/>
    </xf>
    <xf numFmtId="49" fontId="16" fillId="0" borderId="5" xfId="1" applyNumberFormat="1" applyFont="1" applyFill="1" applyBorder="1" applyAlignment="1">
      <alignment vertical="center" wrapText="1"/>
    </xf>
    <xf numFmtId="0" fontId="0" fillId="0" borderId="8" xfId="1" applyNumberFormat="1" applyFont="1" applyBorder="1" applyAlignment="1">
      <alignment horizontal="left" vertical="center" wrapText="1"/>
    </xf>
    <xf numFmtId="44" fontId="10" fillId="0" borderId="8" xfId="1" applyNumberFormat="1" applyFont="1" applyFill="1" applyBorder="1" applyAlignment="1">
      <alignment horizontal="center" vertical="center" wrapText="1"/>
    </xf>
    <xf numFmtId="44" fontId="10" fillId="0" borderId="11" xfId="1"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164" fontId="3" fillId="0" borderId="8" xfId="1" applyNumberFormat="1" applyFont="1" applyBorder="1" applyAlignment="1">
      <alignment horizontal="center" vertical="center"/>
    </xf>
    <xf numFmtId="164" fontId="3" fillId="0" borderId="11" xfId="1" applyNumberFormat="1" applyFont="1" applyBorder="1" applyAlignment="1">
      <alignment horizontal="center" vertical="center"/>
    </xf>
    <xf numFmtId="44" fontId="0" fillId="0" borderId="8" xfId="2" applyFont="1" applyBorder="1" applyAlignment="1">
      <alignment horizontal="center" vertical="center" wrapText="1"/>
    </xf>
    <xf numFmtId="44" fontId="0" fillId="0" borderId="11" xfId="2" applyFont="1" applyBorder="1" applyAlignment="1">
      <alignment horizontal="center" vertical="center" wrapText="1"/>
    </xf>
    <xf numFmtId="44" fontId="4" fillId="0" borderId="8" xfId="1" applyNumberFormat="1" applyFont="1" applyFill="1" applyBorder="1" applyAlignment="1">
      <alignment horizontal="center" vertical="center" wrapText="1"/>
    </xf>
    <xf numFmtId="44" fontId="4" fillId="0" borderId="11" xfId="1" applyNumberFormat="1" applyFont="1" applyFill="1" applyBorder="1" applyAlignment="1">
      <alignment horizontal="center" vertical="center" wrapText="1"/>
    </xf>
    <xf numFmtId="164" fontId="3" fillId="0" borderId="9" xfId="1" applyNumberFormat="1" applyFont="1" applyBorder="1" applyAlignment="1">
      <alignment horizontal="center" vertical="center"/>
    </xf>
    <xf numFmtId="44" fontId="10" fillId="0" borderId="9" xfId="1" applyNumberFormat="1" applyFont="1" applyFill="1" applyBorder="1" applyAlignment="1">
      <alignment horizontal="center" vertical="center" wrapText="1"/>
    </xf>
    <xf numFmtId="0" fontId="9" fillId="0" borderId="0" xfId="0" applyFont="1" applyAlignment="1">
      <alignment vertical="center"/>
    </xf>
    <xf numFmtId="0" fontId="0" fillId="0" borderId="9" xfId="0" applyBorder="1" applyAlignment="1">
      <alignment horizontal="center" vertical="center" wrapText="1"/>
    </xf>
    <xf numFmtId="44" fontId="0" fillId="0" borderId="9" xfId="2" applyFont="1" applyBorder="1" applyAlignment="1">
      <alignment horizontal="center" vertical="center" wrapText="1"/>
    </xf>
    <xf numFmtId="44" fontId="4" fillId="0" borderId="9" xfId="1" applyNumberFormat="1" applyFont="1" applyFill="1" applyBorder="1" applyAlignment="1">
      <alignment horizontal="center" vertical="center" wrapText="1"/>
    </xf>
    <xf numFmtId="44" fontId="5" fillId="0" borderId="8" xfId="2" applyFont="1" applyBorder="1" applyAlignment="1">
      <alignment horizontal="right" vertical="center"/>
    </xf>
    <xf numFmtId="44" fontId="12" fillId="2" borderId="11" xfId="2" applyFont="1" applyFill="1" applyBorder="1" applyAlignment="1">
      <alignment horizontal="right"/>
    </xf>
    <xf numFmtId="4" fontId="0" fillId="0" borderId="17" xfId="0" applyNumberFormat="1" applyBorder="1"/>
    <xf numFmtId="0" fontId="0" fillId="0" borderId="18" xfId="1" applyNumberFormat="1" applyFont="1" applyBorder="1" applyAlignment="1">
      <alignment horizontal="center" vertical="center" wrapText="1"/>
    </xf>
    <xf numFmtId="0" fontId="0" fillId="0" borderId="19" xfId="1" applyNumberFormat="1" applyFont="1" applyBorder="1" applyAlignment="1">
      <alignment horizontal="center" vertical="center" wrapText="1"/>
    </xf>
    <xf numFmtId="165" fontId="3" fillId="2" borderId="11" xfId="1" applyNumberFormat="1" applyFont="1" applyFill="1" applyBorder="1" applyAlignment="1">
      <alignment horizontal="center"/>
    </xf>
    <xf numFmtId="0" fontId="0" fillId="0" borderId="20" xfId="1" applyNumberFormat="1" applyFont="1" applyBorder="1" applyAlignment="1">
      <alignment horizontal="center" vertical="center" wrapText="1"/>
    </xf>
    <xf numFmtId="44" fontId="0" fillId="0" borderId="9" xfId="2" applyFont="1" applyBorder="1" applyAlignment="1">
      <alignment horizontal="center" vertical="center"/>
    </xf>
    <xf numFmtId="44" fontId="0" fillId="0" borderId="8" xfId="2" applyFont="1" applyBorder="1" applyAlignment="1">
      <alignment horizontal="center" vertical="center"/>
    </xf>
    <xf numFmtId="44" fontId="0" fillId="0" borderId="11" xfId="2" applyFont="1" applyBorder="1" applyAlignment="1">
      <alignment horizontal="center" vertical="center"/>
    </xf>
    <xf numFmtId="0" fontId="0" fillId="0" borderId="10" xfId="1" applyNumberFormat="1" applyFont="1" applyBorder="1" applyAlignment="1">
      <alignment horizontal="left" vertical="center" wrapText="1"/>
    </xf>
    <xf numFmtId="0" fontId="0" fillId="0" borderId="9" xfId="1" applyNumberFormat="1" applyFont="1" applyBorder="1" applyAlignment="1">
      <alignment horizontal="left" vertical="center" wrapText="1"/>
    </xf>
    <xf numFmtId="0" fontId="0" fillId="0" borderId="11" xfId="1" applyNumberFormat="1" applyFont="1" applyBorder="1" applyAlignment="1">
      <alignment horizontal="left" vertical="center" wrapText="1"/>
    </xf>
  </cellXfs>
  <cellStyles count="4">
    <cellStyle name="Comma" xfId="1" builtinId="3"/>
    <cellStyle name="Currency" xfId="2" builtinId="4"/>
    <cellStyle name="Normal" xfId="0" builtinId="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0B90E-DEDA-4116-873B-C7AD5B95FB70}">
  <sheetPr>
    <pageSetUpPr fitToPage="1"/>
  </sheetPr>
  <dimension ref="B2:M36"/>
  <sheetViews>
    <sheetView tabSelected="1" workbookViewId="0">
      <selection activeCell="O33" sqref="O33"/>
    </sheetView>
  </sheetViews>
  <sheetFormatPr defaultRowHeight="15" x14ac:dyDescent="0.25"/>
  <cols>
    <col min="2" max="2" width="12.28515625" customWidth="1"/>
    <col min="3" max="3" width="16.7109375" customWidth="1"/>
    <col min="4" max="4" width="57.5703125" customWidth="1"/>
    <col min="5" max="5" width="15.140625" customWidth="1"/>
    <col min="6" max="6" width="14.5703125" customWidth="1"/>
    <col min="7" max="7" width="17.28515625" customWidth="1"/>
    <col min="8" max="8" width="13.28515625" customWidth="1"/>
    <col min="9" max="9" width="14.7109375" customWidth="1"/>
    <col min="10" max="10" width="19.7109375" customWidth="1"/>
    <col min="11" max="11" width="13.140625" customWidth="1"/>
    <col min="12" max="12" width="12.28515625" customWidth="1"/>
    <col min="13" max="13" width="13.42578125" customWidth="1"/>
  </cols>
  <sheetData>
    <row r="2" spans="2:13" ht="21" x14ac:dyDescent="0.25">
      <c r="B2" s="118" t="s">
        <v>60</v>
      </c>
      <c r="C2" s="118"/>
      <c r="D2" s="118"/>
      <c r="E2" s="118"/>
      <c r="F2" s="118"/>
      <c r="G2" s="118"/>
      <c r="H2" s="118"/>
    </row>
    <row r="3" spans="2:13" ht="13.15" customHeight="1" x14ac:dyDescent="0.25">
      <c r="B3" s="34"/>
      <c r="C3" s="34"/>
      <c r="D3" s="34"/>
      <c r="E3" s="34"/>
      <c r="F3" s="34"/>
      <c r="G3" s="34"/>
      <c r="H3" s="34"/>
    </row>
    <row r="4" spans="2:13" ht="12.6" customHeight="1" x14ac:dyDescent="0.25">
      <c r="B4" s="49" t="s">
        <v>30</v>
      </c>
      <c r="C4" s="34"/>
      <c r="D4" s="34"/>
      <c r="E4" s="34"/>
      <c r="F4" s="34"/>
      <c r="G4" s="34"/>
      <c r="H4" s="34"/>
    </row>
    <row r="5" spans="2:13" ht="15.75" thickBot="1" x14ac:dyDescent="0.3">
      <c r="B5" s="28"/>
      <c r="C5" s="28"/>
      <c r="D5" s="28"/>
      <c r="E5" s="28"/>
      <c r="F5" s="28"/>
      <c r="G5" s="28"/>
      <c r="H5" s="28"/>
      <c r="I5" s="28"/>
      <c r="J5" s="28"/>
      <c r="K5" s="28"/>
      <c r="L5" s="28"/>
    </row>
    <row r="6" spans="2:13" ht="60.75" thickBot="1" x14ac:dyDescent="0.3">
      <c r="B6" s="1" t="s">
        <v>0</v>
      </c>
      <c r="C6" s="1" t="s">
        <v>1</v>
      </c>
      <c r="D6" s="2" t="s">
        <v>25</v>
      </c>
      <c r="E6" s="2" t="s">
        <v>26</v>
      </c>
      <c r="F6" s="3" t="s">
        <v>20</v>
      </c>
      <c r="G6" s="4" t="s">
        <v>23</v>
      </c>
      <c r="H6" s="5" t="s">
        <v>2</v>
      </c>
      <c r="I6" s="2" t="s">
        <v>28</v>
      </c>
      <c r="J6" s="2" t="s">
        <v>29</v>
      </c>
      <c r="K6" s="2" t="s">
        <v>22</v>
      </c>
      <c r="L6" s="5" t="s">
        <v>2</v>
      </c>
      <c r="M6" s="94" t="s">
        <v>40</v>
      </c>
    </row>
    <row r="7" spans="2:13" ht="39" thickBot="1" x14ac:dyDescent="0.3">
      <c r="B7" s="29">
        <v>4200</v>
      </c>
      <c r="C7" s="9" t="s">
        <v>3</v>
      </c>
      <c r="D7" s="104" t="s">
        <v>58</v>
      </c>
      <c r="E7" s="86">
        <v>3440</v>
      </c>
      <c r="F7" s="27">
        <v>327</v>
      </c>
      <c r="G7" s="35"/>
      <c r="H7" s="51">
        <f>E7-F7</f>
        <v>3113</v>
      </c>
      <c r="I7" s="39"/>
      <c r="J7" s="42"/>
      <c r="K7" s="54">
        <v>0</v>
      </c>
      <c r="L7" s="55">
        <f t="shared" ref="L7:L19" si="0">H7-K7</f>
        <v>3113</v>
      </c>
      <c r="M7" s="95">
        <f>+F7/E7</f>
        <v>9.505813953488372E-2</v>
      </c>
    </row>
    <row r="8" spans="2:13" ht="45.75" thickBot="1" x14ac:dyDescent="0.3">
      <c r="B8" s="25">
        <v>4201</v>
      </c>
      <c r="C8" s="9" t="s">
        <v>4</v>
      </c>
      <c r="D8" s="99" t="s">
        <v>52</v>
      </c>
      <c r="E8" s="86">
        <v>2040</v>
      </c>
      <c r="F8" s="27">
        <v>0</v>
      </c>
      <c r="G8" s="35"/>
      <c r="H8" s="51">
        <f>E8-F8</f>
        <v>2040</v>
      </c>
      <c r="I8" s="39"/>
      <c r="J8" s="42"/>
      <c r="K8" s="58"/>
      <c r="L8" s="55">
        <f t="shared" si="0"/>
        <v>2040</v>
      </c>
      <c r="M8" s="95">
        <f t="shared" ref="M8:M17" si="1">+F8/E8</f>
        <v>0</v>
      </c>
    </row>
    <row r="9" spans="2:13" ht="30.75" thickBot="1" x14ac:dyDescent="0.3">
      <c r="B9" s="25">
        <v>4202</v>
      </c>
      <c r="C9" s="9" t="s">
        <v>5</v>
      </c>
      <c r="D9" s="100"/>
      <c r="E9" s="86">
        <v>250</v>
      </c>
      <c r="F9" s="27">
        <v>63</v>
      </c>
      <c r="G9" s="35"/>
      <c r="H9" s="51">
        <f>E9-F9</f>
        <v>187</v>
      </c>
      <c r="I9" s="37"/>
      <c r="J9" s="41"/>
      <c r="K9" s="58"/>
      <c r="L9" s="55">
        <f t="shared" si="0"/>
        <v>187</v>
      </c>
      <c r="M9" s="95">
        <f t="shared" si="1"/>
        <v>0.252</v>
      </c>
    </row>
    <row r="10" spans="2:13" ht="90" thickBot="1" x14ac:dyDescent="0.3">
      <c r="B10" s="25">
        <v>4300</v>
      </c>
      <c r="C10" s="9" t="s">
        <v>7</v>
      </c>
      <c r="D10" s="98" t="s">
        <v>59</v>
      </c>
      <c r="E10" s="86">
        <v>5000</v>
      </c>
      <c r="F10" s="27">
        <v>350</v>
      </c>
      <c r="G10" s="35"/>
      <c r="H10" s="51">
        <f>E10-F10</f>
        <v>4650</v>
      </c>
      <c r="I10" s="50"/>
      <c r="J10" s="43"/>
      <c r="K10" s="59"/>
      <c r="L10" s="55">
        <f t="shared" si="0"/>
        <v>4650</v>
      </c>
      <c r="M10" s="95">
        <f t="shared" si="1"/>
        <v>7.0000000000000007E-2</v>
      </c>
    </row>
    <row r="11" spans="2:13" ht="51.75" thickBot="1" x14ac:dyDescent="0.3">
      <c r="B11" s="91">
        <v>4301</v>
      </c>
      <c r="C11" s="91" t="s">
        <v>8</v>
      </c>
      <c r="D11" s="98" t="s">
        <v>53</v>
      </c>
      <c r="E11" s="92">
        <v>12270</v>
      </c>
      <c r="F11" s="74">
        <v>1014</v>
      </c>
      <c r="G11" s="93"/>
      <c r="H11" s="75">
        <f>E11-F11</f>
        <v>11256</v>
      </c>
      <c r="I11" s="45"/>
      <c r="J11" s="73"/>
      <c r="K11" s="60"/>
      <c r="L11" s="90">
        <f>H11-SUM(K11:K11)</f>
        <v>11256</v>
      </c>
      <c r="M11" s="95">
        <f t="shared" si="1"/>
        <v>8.2640586797066012E-2</v>
      </c>
    </row>
    <row r="12" spans="2:13" ht="30.75" thickBot="1" x14ac:dyDescent="0.3">
      <c r="B12" s="25">
        <v>4302</v>
      </c>
      <c r="C12" s="9" t="s">
        <v>9</v>
      </c>
      <c r="D12" s="98" t="s">
        <v>54</v>
      </c>
      <c r="E12" s="86">
        <v>1705</v>
      </c>
      <c r="F12" s="27">
        <v>440</v>
      </c>
      <c r="G12" s="36"/>
      <c r="H12" s="51">
        <f t="shared" ref="H12:H19" si="2">E12-F12</f>
        <v>1265</v>
      </c>
      <c r="I12" s="37"/>
      <c r="J12" s="41"/>
      <c r="K12" s="58"/>
      <c r="L12" s="55">
        <f>H12-K12</f>
        <v>1265</v>
      </c>
      <c r="M12" s="95">
        <f t="shared" si="1"/>
        <v>0.25806451612903225</v>
      </c>
    </row>
    <row r="13" spans="2:13" ht="30.75" thickBot="1" x14ac:dyDescent="0.3">
      <c r="B13" s="25">
        <v>4303</v>
      </c>
      <c r="C13" s="9" t="s">
        <v>10</v>
      </c>
      <c r="D13" s="101" t="s">
        <v>55</v>
      </c>
      <c r="E13" s="86">
        <v>12000</v>
      </c>
      <c r="F13" s="27">
        <v>665</v>
      </c>
      <c r="G13" s="35"/>
      <c r="H13" s="51">
        <f t="shared" si="2"/>
        <v>11335</v>
      </c>
      <c r="I13" s="40"/>
      <c r="J13" s="44"/>
      <c r="K13" s="59"/>
      <c r="L13" s="55">
        <f t="shared" si="0"/>
        <v>11335</v>
      </c>
      <c r="M13" s="95">
        <f t="shared" si="1"/>
        <v>5.541666666666667E-2</v>
      </c>
    </row>
    <row r="14" spans="2:13" ht="30.75" thickBot="1" x14ac:dyDescent="0.3">
      <c r="B14" s="25">
        <v>4309</v>
      </c>
      <c r="C14" s="9" t="s">
        <v>13</v>
      </c>
      <c r="D14" s="101" t="s">
        <v>56</v>
      </c>
      <c r="E14" s="86">
        <v>237</v>
      </c>
      <c r="F14" s="27">
        <v>45</v>
      </c>
      <c r="G14" s="35" t="s">
        <v>36</v>
      </c>
      <c r="H14" s="51">
        <f t="shared" si="2"/>
        <v>192</v>
      </c>
      <c r="I14" s="37"/>
      <c r="J14" s="41"/>
      <c r="K14" s="54"/>
      <c r="L14" s="55">
        <f t="shared" si="0"/>
        <v>192</v>
      </c>
      <c r="M14" s="95">
        <f t="shared" si="1"/>
        <v>0.189873417721519</v>
      </c>
    </row>
    <row r="15" spans="2:13" ht="30.75" thickBot="1" x14ac:dyDescent="0.3">
      <c r="B15" s="25">
        <v>4311</v>
      </c>
      <c r="C15" s="9" t="s">
        <v>35</v>
      </c>
      <c r="D15" s="102"/>
      <c r="E15" s="86">
        <v>753</v>
      </c>
      <c r="F15" s="27">
        <v>0</v>
      </c>
      <c r="G15" s="35"/>
      <c r="H15" s="51">
        <f t="shared" si="2"/>
        <v>753</v>
      </c>
      <c r="I15" s="37"/>
      <c r="J15" s="41"/>
      <c r="K15" s="54"/>
      <c r="L15" s="55">
        <f t="shared" si="0"/>
        <v>753</v>
      </c>
      <c r="M15" s="95">
        <f t="shared" si="1"/>
        <v>0</v>
      </c>
    </row>
    <row r="16" spans="2:13" ht="30.75" thickBot="1" x14ac:dyDescent="0.3">
      <c r="B16" s="25">
        <v>4320</v>
      </c>
      <c r="C16" s="9" t="s">
        <v>11</v>
      </c>
      <c r="D16" s="101" t="s">
        <v>15</v>
      </c>
      <c r="E16" s="86">
        <v>2701</v>
      </c>
      <c r="F16" s="27">
        <v>0</v>
      </c>
      <c r="G16" s="36"/>
      <c r="H16" s="51">
        <f t="shared" si="2"/>
        <v>2701</v>
      </c>
      <c r="I16" s="37"/>
      <c r="J16" s="41"/>
      <c r="K16" s="54">
        <v>0</v>
      </c>
      <c r="L16" s="55">
        <f t="shared" si="0"/>
        <v>2701</v>
      </c>
      <c r="M16" s="95">
        <f t="shared" si="1"/>
        <v>0</v>
      </c>
    </row>
    <row r="17" spans="2:13" ht="30.75" thickBot="1" x14ac:dyDescent="0.3">
      <c r="B17" s="25">
        <v>4375</v>
      </c>
      <c r="C17" s="9" t="s">
        <v>38</v>
      </c>
      <c r="D17" s="102"/>
      <c r="E17" s="86">
        <v>500</v>
      </c>
      <c r="F17" s="27">
        <v>0</v>
      </c>
      <c r="G17" s="36"/>
      <c r="H17" s="51">
        <f t="shared" si="2"/>
        <v>500</v>
      </c>
      <c r="I17" s="37"/>
      <c r="J17" s="41"/>
      <c r="K17" s="54"/>
      <c r="L17" s="55">
        <f t="shared" si="0"/>
        <v>500</v>
      </c>
      <c r="M17" s="95">
        <f t="shared" si="1"/>
        <v>0</v>
      </c>
    </row>
    <row r="18" spans="2:13" ht="15.75" thickBot="1" x14ac:dyDescent="0.3">
      <c r="B18" s="25">
        <v>4354</v>
      </c>
      <c r="C18" s="9" t="s">
        <v>39</v>
      </c>
      <c r="D18" s="103" t="s">
        <v>57</v>
      </c>
      <c r="E18" s="86">
        <v>180</v>
      </c>
      <c r="F18" s="27">
        <v>0</v>
      </c>
      <c r="G18" s="36"/>
      <c r="H18" s="51">
        <f t="shared" si="2"/>
        <v>180</v>
      </c>
      <c r="I18" s="37"/>
      <c r="J18" s="41"/>
      <c r="K18" s="54"/>
      <c r="L18" s="55">
        <f t="shared" si="0"/>
        <v>180</v>
      </c>
      <c r="M18" s="96"/>
    </row>
    <row r="19" spans="2:13" ht="15.75" thickBot="1" x14ac:dyDescent="0.3">
      <c r="B19" s="25">
        <v>4930</v>
      </c>
      <c r="C19" s="9" t="s">
        <v>42</v>
      </c>
      <c r="D19" s="102" t="s">
        <v>43</v>
      </c>
      <c r="E19" s="86">
        <v>0</v>
      </c>
      <c r="F19" s="27">
        <v>0</v>
      </c>
      <c r="G19" s="36"/>
      <c r="H19" s="51">
        <f t="shared" si="2"/>
        <v>0</v>
      </c>
      <c r="I19" s="37"/>
      <c r="J19" s="41"/>
      <c r="K19" s="54"/>
      <c r="L19" s="55">
        <f t="shared" si="0"/>
        <v>0</v>
      </c>
      <c r="M19" s="97"/>
    </row>
    <row r="20" spans="2:13" ht="15.75" thickBot="1" x14ac:dyDescent="0.3">
      <c r="B20" s="62"/>
      <c r="C20" s="63"/>
      <c r="D20" s="66"/>
      <c r="E20" s="67">
        <f>SUM(E7:E19)</f>
        <v>41076</v>
      </c>
      <c r="F20" s="68">
        <f>SUM(F7:F19)</f>
        <v>2904</v>
      </c>
      <c r="G20" s="69"/>
      <c r="H20" s="70">
        <f>SUM(H7:H17)</f>
        <v>37992</v>
      </c>
      <c r="I20" s="71"/>
      <c r="J20" s="71"/>
      <c r="K20" s="72">
        <f>SUM(K7:K17)</f>
        <v>0</v>
      </c>
      <c r="L20" s="70">
        <f>SUM(L7:L17)</f>
        <v>37992</v>
      </c>
    </row>
    <row r="21" spans="2:13" x14ac:dyDescent="0.25">
      <c r="B21" s="12"/>
      <c r="C21" s="13"/>
      <c r="D21" s="23"/>
      <c r="E21" s="6" t="s">
        <v>14</v>
      </c>
      <c r="F21" s="24"/>
      <c r="G21" s="14"/>
      <c r="H21" s="15"/>
      <c r="I21" s="8"/>
      <c r="J21" s="8"/>
      <c r="K21" s="8"/>
      <c r="L21" s="15"/>
    </row>
    <row r="22" spans="2:13" ht="21" x14ac:dyDescent="0.25">
      <c r="B22" s="118" t="s">
        <v>44</v>
      </c>
      <c r="C22" s="118"/>
      <c r="D22" s="118"/>
      <c r="E22" s="118"/>
      <c r="F22" s="118"/>
      <c r="G22" s="118"/>
      <c r="H22" s="118"/>
    </row>
    <row r="23" spans="2:13" ht="15.75" thickBot="1" x14ac:dyDescent="0.3">
      <c r="B23" s="16"/>
      <c r="C23" s="17"/>
      <c r="D23" s="11"/>
      <c r="E23" s="18"/>
      <c r="F23" s="20"/>
      <c r="G23" s="21"/>
      <c r="H23" s="22"/>
      <c r="I23" s="19"/>
      <c r="J23" s="19"/>
      <c r="K23" s="19"/>
      <c r="L23" s="22"/>
    </row>
    <row r="24" spans="2:13" ht="45.75" thickBot="1" x14ac:dyDescent="0.3">
      <c r="B24" s="62"/>
      <c r="C24" s="63"/>
      <c r="D24" s="64" t="s">
        <v>27</v>
      </c>
      <c r="E24" s="65" t="s">
        <v>48</v>
      </c>
      <c r="F24" s="3" t="s">
        <v>20</v>
      </c>
      <c r="G24" s="4" t="s">
        <v>23</v>
      </c>
      <c r="H24" s="5" t="s">
        <v>2</v>
      </c>
      <c r="I24" s="2" t="s">
        <v>21</v>
      </c>
      <c r="J24" s="2" t="s">
        <v>24</v>
      </c>
      <c r="K24" s="2" t="s">
        <v>22</v>
      </c>
      <c r="L24" s="5" t="s">
        <v>2</v>
      </c>
    </row>
    <row r="25" spans="2:13" ht="87" customHeight="1" x14ac:dyDescent="0.25">
      <c r="B25" s="108" t="s">
        <v>18</v>
      </c>
      <c r="C25" s="108" t="s">
        <v>6</v>
      </c>
      <c r="D25" s="108" t="s">
        <v>31</v>
      </c>
      <c r="E25" s="110">
        <v>55780.99</v>
      </c>
      <c r="F25" s="81">
        <v>0</v>
      </c>
      <c r="G25" s="74"/>
      <c r="H25" s="75">
        <f t="shared" ref="H25:H30" si="3">E25-F25</f>
        <v>55780.99</v>
      </c>
      <c r="I25" s="82">
        <v>2306</v>
      </c>
      <c r="J25" s="105" t="s">
        <v>32</v>
      </c>
      <c r="K25" s="83">
        <v>2740</v>
      </c>
      <c r="L25" s="106">
        <f>H25-K25-K27-K26</f>
        <v>-0.13999999999941792</v>
      </c>
    </row>
    <row r="26" spans="2:13" ht="87" customHeight="1" x14ac:dyDescent="0.25">
      <c r="B26" s="119"/>
      <c r="C26" s="119"/>
      <c r="D26" s="119"/>
      <c r="E26" s="116"/>
      <c r="F26" s="87"/>
      <c r="G26" s="84"/>
      <c r="H26" s="85"/>
      <c r="I26" s="88">
        <v>2431</v>
      </c>
      <c r="J26" s="133" t="s">
        <v>41</v>
      </c>
      <c r="K26" s="89">
        <v>36160.199999999997</v>
      </c>
      <c r="L26" s="117"/>
    </row>
    <row r="27" spans="2:13" ht="32.450000000000003" customHeight="1" thickBot="1" x14ac:dyDescent="0.3">
      <c r="B27" s="119"/>
      <c r="C27" s="119"/>
      <c r="D27" s="119"/>
      <c r="E27" s="116"/>
      <c r="F27" s="76"/>
      <c r="G27" s="77"/>
      <c r="H27" s="78"/>
      <c r="I27" s="79">
        <v>2406</v>
      </c>
      <c r="J27" s="134" t="s">
        <v>37</v>
      </c>
      <c r="K27" s="80">
        <v>16880.93</v>
      </c>
      <c r="L27" s="117"/>
    </row>
    <row r="28" spans="2:13" ht="30.75" thickBot="1" x14ac:dyDescent="0.3">
      <c r="B28" s="25" t="s">
        <v>17</v>
      </c>
      <c r="C28" s="9" t="s">
        <v>16</v>
      </c>
      <c r="D28" s="10" t="s">
        <v>33</v>
      </c>
      <c r="E28" s="26">
        <v>50000</v>
      </c>
      <c r="F28" s="27">
        <v>0</v>
      </c>
      <c r="G28" s="30"/>
      <c r="H28" s="51">
        <f t="shared" si="3"/>
        <v>50000</v>
      </c>
      <c r="I28" s="7"/>
      <c r="J28" s="7"/>
      <c r="K28" s="54"/>
      <c r="L28" s="55">
        <f t="shared" ref="L28" si="4">H28-K28</f>
        <v>50000</v>
      </c>
    </row>
    <row r="29" spans="2:13" ht="30.75" thickBot="1" x14ac:dyDescent="0.3">
      <c r="B29" s="25" t="s">
        <v>34</v>
      </c>
      <c r="C29" s="9" t="s">
        <v>19</v>
      </c>
      <c r="D29" s="33" t="s">
        <v>68</v>
      </c>
      <c r="E29" s="26">
        <v>2755</v>
      </c>
      <c r="F29" s="27">
        <v>0</v>
      </c>
      <c r="G29" s="35"/>
      <c r="H29" s="52">
        <f t="shared" si="3"/>
        <v>2755</v>
      </c>
      <c r="I29" s="7"/>
      <c r="J29" s="38"/>
      <c r="K29" s="56"/>
      <c r="L29" s="57">
        <f>H29-K29</f>
        <v>2755</v>
      </c>
    </row>
    <row r="30" spans="2:13" ht="15.75" thickBot="1" x14ac:dyDescent="0.3">
      <c r="B30" s="25" t="s">
        <v>46</v>
      </c>
      <c r="C30" s="9" t="s">
        <v>45</v>
      </c>
      <c r="D30" s="33" t="s">
        <v>47</v>
      </c>
      <c r="E30" s="26">
        <v>3210</v>
      </c>
      <c r="F30" s="26"/>
      <c r="G30" s="35"/>
      <c r="H30" s="52">
        <f t="shared" si="3"/>
        <v>3210</v>
      </c>
      <c r="I30" s="7"/>
      <c r="J30" s="105"/>
      <c r="K30" s="122"/>
      <c r="L30" s="57">
        <f>H30-K30</f>
        <v>3210</v>
      </c>
    </row>
    <row r="31" spans="2:13" ht="50.25" customHeight="1" x14ac:dyDescent="0.25">
      <c r="B31" s="108" t="s">
        <v>51</v>
      </c>
      <c r="C31" s="108" t="s">
        <v>50</v>
      </c>
      <c r="D31" s="108" t="s">
        <v>49</v>
      </c>
      <c r="E31" s="110">
        <v>231346</v>
      </c>
      <c r="F31" s="130">
        <v>87046</v>
      </c>
      <c r="G31" s="112" t="s">
        <v>67</v>
      </c>
      <c r="H31" s="114">
        <f>E31-F31+350</f>
        <v>144650</v>
      </c>
      <c r="I31" s="125" t="s">
        <v>66</v>
      </c>
      <c r="J31" s="132" t="s">
        <v>61</v>
      </c>
      <c r="K31" s="124">
        <v>24848.66</v>
      </c>
      <c r="L31" s="106">
        <f>H31-K31-K32-K33-K34-K35</f>
        <v>-59221.000000000007</v>
      </c>
    </row>
    <row r="32" spans="2:13" x14ac:dyDescent="0.25">
      <c r="B32" s="119"/>
      <c r="C32" s="119"/>
      <c r="D32" s="119"/>
      <c r="E32" s="116"/>
      <c r="F32" s="129"/>
      <c r="G32" s="120"/>
      <c r="H32" s="121"/>
      <c r="I32" s="128"/>
      <c r="J32" s="132" t="s">
        <v>65</v>
      </c>
      <c r="K32" s="124">
        <v>89448.47</v>
      </c>
      <c r="L32" s="117"/>
    </row>
    <row r="33" spans="2:13" ht="30" x14ac:dyDescent="0.25">
      <c r="B33" s="119"/>
      <c r="C33" s="119"/>
      <c r="D33" s="119"/>
      <c r="E33" s="116"/>
      <c r="F33" s="129"/>
      <c r="G33" s="120"/>
      <c r="H33" s="121"/>
      <c r="I33" s="128"/>
      <c r="J33" s="132" t="s">
        <v>62</v>
      </c>
      <c r="K33" s="124">
        <v>80067.16</v>
      </c>
      <c r="L33" s="117"/>
      <c r="M33" s="124"/>
    </row>
    <row r="34" spans="2:13" ht="30" x14ac:dyDescent="0.25">
      <c r="B34" s="119"/>
      <c r="C34" s="119"/>
      <c r="D34" s="119"/>
      <c r="E34" s="116"/>
      <c r="F34" s="129"/>
      <c r="G34" s="120"/>
      <c r="H34" s="121"/>
      <c r="I34" s="128"/>
      <c r="J34" s="132" t="s">
        <v>64</v>
      </c>
      <c r="K34" s="124">
        <v>8006.71</v>
      </c>
      <c r="L34" s="117"/>
    </row>
    <row r="35" spans="2:13" ht="15.75" thickBot="1" x14ac:dyDescent="0.3">
      <c r="B35" s="109"/>
      <c r="C35" s="109"/>
      <c r="D35" s="109"/>
      <c r="E35" s="111"/>
      <c r="F35" s="131"/>
      <c r="G35" s="113"/>
      <c r="H35" s="115"/>
      <c r="I35" s="126"/>
      <c r="J35" s="132" t="s">
        <v>63</v>
      </c>
      <c r="K35" s="124">
        <v>1500</v>
      </c>
      <c r="L35" s="107"/>
    </row>
    <row r="36" spans="2:13" ht="16.5" thickBot="1" x14ac:dyDescent="0.3">
      <c r="B36" s="31"/>
      <c r="C36" s="46" t="s">
        <v>12</v>
      </c>
      <c r="D36" s="32"/>
      <c r="E36" s="47">
        <f>SUM(E25:E29)</f>
        <v>108535.98999999999</v>
      </c>
      <c r="F36" s="48">
        <f>SUM(F25:F29)</f>
        <v>0</v>
      </c>
      <c r="G36" s="48"/>
      <c r="H36" s="53">
        <f>SUM(H25:H29)</f>
        <v>108535.98999999999</v>
      </c>
      <c r="I36" s="61"/>
      <c r="J36" s="127"/>
      <c r="K36" s="123">
        <f>SUM(K25:K29)</f>
        <v>55781.13</v>
      </c>
      <c r="L36" s="53">
        <f>SUM(L25:L29)</f>
        <v>52754.86</v>
      </c>
    </row>
  </sheetData>
  <mergeCells count="16">
    <mergeCell ref="B31:B35"/>
    <mergeCell ref="H31:H35"/>
    <mergeCell ref="F31:F35"/>
    <mergeCell ref="E31:E35"/>
    <mergeCell ref="G31:G35"/>
    <mergeCell ref="D31:D35"/>
    <mergeCell ref="C31:C35"/>
    <mergeCell ref="E25:E27"/>
    <mergeCell ref="L25:L27"/>
    <mergeCell ref="B2:H2"/>
    <mergeCell ref="B22:H22"/>
    <mergeCell ref="B25:B27"/>
    <mergeCell ref="C25:C27"/>
    <mergeCell ref="D25:D27"/>
    <mergeCell ref="L31:L35"/>
    <mergeCell ref="I31:I35"/>
  </mergeCells>
  <pageMargins left="0.7" right="0.7" top="0.75" bottom="0.75" header="0.3" footer="0.3"/>
  <pageSetup paperSize="9" scale="48" orientation="portrait" r:id="rId1"/>
  <ignoredErrors>
    <ignoredError sqref="L1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ea50aa-9a19-4cb4-ba41-57597350199e" xsi:nil="true"/>
    <lcf76f155ced4ddcb4097134ff3c332f xmlns="13ddb142-86c1-463f-9a12-a992385bda9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5C84FA3040E7418E53DF000E6CBA75" ma:contentTypeVersion="18" ma:contentTypeDescription="Create a new document." ma:contentTypeScope="" ma:versionID="5caf89ee66a107da1794133fd4660a27">
  <xsd:schema xmlns:xsd="http://www.w3.org/2001/XMLSchema" xmlns:xs="http://www.w3.org/2001/XMLSchema" xmlns:p="http://schemas.microsoft.com/office/2006/metadata/properties" xmlns:ns2="13ddb142-86c1-463f-9a12-a992385bda94" xmlns:ns3="e0ea50aa-9a19-4cb4-ba41-57597350199e" targetNamespace="http://schemas.microsoft.com/office/2006/metadata/properties" ma:root="true" ma:fieldsID="2ff0fd2272f1d3dc53d6b5d162648649" ns2:_="" ns3:_="">
    <xsd:import namespace="13ddb142-86c1-463f-9a12-a992385bda94"/>
    <xsd:import namespace="e0ea50aa-9a19-4cb4-ba41-5759735019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db142-86c1-463f-9a12-a992385bda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919250d-7dcb-4f5e-b444-383715c1c0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ea50aa-9a19-4cb4-ba41-57597350199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9b82454-37fd-4db9-bffb-e75612a8fe8e}" ma:internalName="TaxCatchAll" ma:showField="CatchAllData" ma:web="e0ea50aa-9a19-4cb4-ba41-5759735019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358389-405B-4BB2-949C-DF443FA09C81}">
  <ds:schemaRefs>
    <ds:schemaRef ds:uri="http://schemas.microsoft.com/sharepoint/v3/contenttype/forms"/>
  </ds:schemaRefs>
</ds:datastoreItem>
</file>

<file path=customXml/itemProps2.xml><?xml version="1.0" encoding="utf-8"?>
<ds:datastoreItem xmlns:ds="http://schemas.openxmlformats.org/officeDocument/2006/customXml" ds:itemID="{EDE7C4FA-4520-4EBF-A8EF-1155E88DA7B8}">
  <ds:schemaRefs>
    <ds:schemaRef ds:uri="http://schemas.microsoft.com/office/2006/metadata/properties"/>
    <ds:schemaRef ds:uri="http://purl.org/dc/elements/1.1/"/>
    <ds:schemaRef ds:uri="http://purl.org/dc/terms/"/>
    <ds:schemaRef ds:uri="http://schemas.microsoft.com/office/2006/documentManagement/types"/>
    <ds:schemaRef ds:uri="http://purl.org/dc/dcmitype/"/>
    <ds:schemaRef ds:uri="http://www.w3.org/XML/1998/namespace"/>
    <ds:schemaRef ds:uri="13ddb142-86c1-463f-9a12-a992385bda94"/>
    <ds:schemaRef ds:uri="http://schemas.microsoft.com/office/infopath/2007/PartnerControls"/>
    <ds:schemaRef ds:uri="http://schemas.openxmlformats.org/package/2006/metadata/core-properties"/>
    <ds:schemaRef ds:uri="e0ea50aa-9a19-4cb4-ba41-57597350199e"/>
  </ds:schemaRefs>
</ds:datastoreItem>
</file>

<file path=customXml/itemProps3.xml><?xml version="1.0" encoding="utf-8"?>
<ds:datastoreItem xmlns:ds="http://schemas.openxmlformats.org/officeDocument/2006/customXml" ds:itemID="{2D9C2181-8331-4E9A-BD01-328E58607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ddb142-86c1-463f-9a12-a992385bda94"/>
    <ds:schemaRef ds:uri="e0ea50aa-9a19-4cb4-ba41-5759735019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Hannawin</dc:creator>
  <cp:lastModifiedBy>Danielle Davis</cp:lastModifiedBy>
  <cp:lastPrinted>2025-03-11T15:48:43Z</cp:lastPrinted>
  <dcterms:created xsi:type="dcterms:W3CDTF">2022-09-23T15:00:02Z</dcterms:created>
  <dcterms:modified xsi:type="dcterms:W3CDTF">2026-07-06T14:39:46Z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0x0101009B5C84FA3040E7418E53DF000E6CBA75</vt:lpwstr>
  </property>
  <property fmtid="{D5CDD505-2E9C-101B-9397-08002B2CF9AE}" pid="3" name="MediaServiceImageTags">
    <vt:lpwstr/>
  </property>
</Properties>
</file>