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ratfieldmortimer.sharepoint.com/sites/ParishOffice/Shared Documents/COMMITTEES - Agendas &amp; Minutes/2026-2027/Agenda/Full Council/2026-05-14/"/>
    </mc:Choice>
  </mc:AlternateContent>
  <xr:revisionPtr revIDLastSave="6" documentId="8_{FECA47FA-DBF6-4AEB-B1F5-A76D9ACE739B}" xr6:coauthVersionLast="47" xr6:coauthVersionMax="47" xr10:uidLastSave="{37C475CE-5E90-4CDB-A65E-48FDE6AC78AE}"/>
  <bookViews>
    <workbookView xWindow="-120" yWindow="-120" windowWidth="29040" windowHeight="15720" xr2:uid="{CC31B701-17DB-4316-8D3C-F32F3486D8D6}"/>
  </bookViews>
  <sheets>
    <sheet name="v9.4" sheetId="7" r:id="rId1"/>
  </sheets>
  <definedNames>
    <definedName name="_xlnm._FilterDatabase" localSheetId="0" hidden="1">'v9.4'!#REF!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6" i="7" l="1"/>
  <c r="C76" i="7"/>
  <c r="D76" i="7"/>
  <c r="E76" i="7"/>
  <c r="F76" i="7"/>
  <c r="G76" i="7"/>
  <c r="H76" i="7"/>
  <c r="M74" i="7"/>
  <c r="L74" i="7" a="1"/>
  <c r="L74" i="7" s="1"/>
  <c r="K74" i="7" a="1"/>
  <c r="K74" i="7" s="1"/>
  <c r="J74" i="7"/>
  <c r="I74" i="7"/>
  <c r="M73" i="7"/>
  <c r="J73" i="7"/>
  <c r="I73" i="7" s="1"/>
  <c r="M72" i="7"/>
  <c r="L72" i="7" a="1"/>
  <c r="L72" i="7" s="1"/>
  <c r="K72" i="7" a="1"/>
  <c r="K72" i="7" s="1"/>
  <c r="J72" i="7"/>
  <c r="I72" i="7"/>
  <c r="M71" i="7"/>
  <c r="L71" i="7" a="1"/>
  <c r="L71" i="7" s="1"/>
  <c r="K71" i="7" a="1"/>
  <c r="K71" i="7" s="1"/>
  <c r="J71" i="7"/>
  <c r="I71" i="7"/>
  <c r="M70" i="7"/>
  <c r="J70" i="7"/>
  <c r="I70" i="7"/>
  <c r="M69" i="7"/>
  <c r="L69" i="7" a="1"/>
  <c r="L69" i="7" s="1"/>
  <c r="K69" i="7" a="1"/>
  <c r="K69" i="7" s="1"/>
  <c r="J69" i="7"/>
  <c r="I69" i="7"/>
  <c r="M68" i="7"/>
  <c r="L68" i="7" a="1"/>
  <c r="L68" i="7" s="1"/>
  <c r="K68" i="7" a="1"/>
  <c r="K68" i="7" s="1"/>
  <c r="J68" i="7"/>
  <c r="I68" i="7"/>
  <c r="K67" i="7" a="1"/>
  <c r="K67" i="7" s="1"/>
  <c r="J67" i="7"/>
  <c r="I67" i="7"/>
  <c r="M66" i="7"/>
  <c r="L66" i="7" a="1"/>
  <c r="L66" i="7" s="1"/>
  <c r="K66" i="7" a="1"/>
  <c r="K66" i="7" s="1"/>
  <c r="J66" i="7"/>
  <c r="I66" i="7"/>
  <c r="M65" i="7"/>
  <c r="L65" i="7" a="1"/>
  <c r="L65" i="7" s="1"/>
  <c r="J65" i="7"/>
  <c r="I65" i="7"/>
  <c r="M64" i="7"/>
  <c r="K64" i="7" a="1"/>
  <c r="K64" i="7" s="1"/>
  <c r="J64" i="7"/>
  <c r="I64" i="7"/>
  <c r="M63" i="7"/>
  <c r="L63" i="7" a="1"/>
  <c r="L63" i="7" s="1"/>
  <c r="K63" i="7" a="1"/>
  <c r="K63" i="7" s="1"/>
  <c r="J63" i="7"/>
  <c r="I63" i="7"/>
  <c r="M62" i="7"/>
  <c r="L62" i="7" a="1"/>
  <c r="L62" i="7" s="1"/>
  <c r="K62" i="7" a="1"/>
  <c r="K62" i="7" s="1"/>
  <c r="J62" i="7"/>
  <c r="I62" i="7"/>
  <c r="M61" i="7"/>
  <c r="J61" i="7"/>
  <c r="I61" i="7"/>
  <c r="M60" i="7"/>
  <c r="L60" i="7" a="1"/>
  <c r="L60" i="7" s="1"/>
  <c r="K60" i="7" a="1"/>
  <c r="K60" i="7" s="1"/>
  <c r="J60" i="7"/>
  <c r="I60" i="7"/>
  <c r="L59" i="7" a="1"/>
  <c r="L59" i="7" s="1"/>
  <c r="K59" i="7" a="1"/>
  <c r="K59" i="7" s="1"/>
  <c r="J59" i="7"/>
  <c r="I59" i="7"/>
  <c r="M58" i="7"/>
  <c r="K58" i="7" a="1"/>
  <c r="K58" i="7" s="1"/>
  <c r="J58" i="7"/>
  <c r="I58" i="7"/>
  <c r="M57" i="7"/>
  <c r="L57" i="7" a="1"/>
  <c r="L57" i="7" s="1"/>
  <c r="K57" i="7" a="1"/>
  <c r="K57" i="7" s="1"/>
  <c r="J57" i="7"/>
  <c r="I57" i="7"/>
  <c r="M56" i="7"/>
  <c r="L56" i="7" a="1"/>
  <c r="L56" i="7" s="1"/>
  <c r="K56" i="7" a="1"/>
  <c r="K56" i="7" s="1"/>
  <c r="J56" i="7"/>
  <c r="I56" i="7"/>
  <c r="M55" i="7"/>
  <c r="L55" i="7" a="1"/>
  <c r="L55" i="7" s="1"/>
  <c r="K55" i="7" a="1"/>
  <c r="K55" i="7" s="1"/>
  <c r="J55" i="7"/>
  <c r="I55" i="7"/>
  <c r="M54" i="7"/>
  <c r="J54" i="7"/>
  <c r="I54" i="7"/>
  <c r="M53" i="7"/>
  <c r="L53" i="7" a="1"/>
  <c r="L53" i="7" s="1"/>
  <c r="K53" i="7" a="1"/>
  <c r="K53" i="7" s="1"/>
  <c r="J53" i="7"/>
  <c r="I53" i="7"/>
  <c r="M52" i="7"/>
  <c r="L52" i="7" a="1"/>
  <c r="L52" i="7" s="1"/>
  <c r="K52" i="7" a="1"/>
  <c r="K52" i="7" s="1"/>
  <c r="J52" i="7"/>
  <c r="I52" i="7"/>
  <c r="M51" i="7"/>
  <c r="J51" i="7"/>
  <c r="I51" i="7"/>
  <c r="L50" i="7" a="1"/>
  <c r="L50" i="7" s="1"/>
  <c r="K50" i="7" a="1"/>
  <c r="K50" i="7" s="1"/>
  <c r="J50" i="7"/>
  <c r="I50" i="7"/>
  <c r="M49" i="7"/>
  <c r="L49" i="7" a="1"/>
  <c r="L49" i="7" s="1"/>
  <c r="K49" i="7" a="1"/>
  <c r="K49" i="7" s="1"/>
  <c r="J49" i="7"/>
  <c r="I49" i="7"/>
  <c r="M48" i="7"/>
  <c r="K48" i="7" a="1"/>
  <c r="K48" i="7" s="1"/>
  <c r="J48" i="7"/>
  <c r="I48" i="7"/>
  <c r="M47" i="7"/>
  <c r="L47" i="7" a="1"/>
  <c r="L47" i="7" s="1"/>
  <c r="K47" i="7" a="1"/>
  <c r="K47" i="7" s="1"/>
  <c r="J47" i="7"/>
  <c r="I47" i="7"/>
  <c r="M46" i="7"/>
  <c r="L46" i="7" a="1"/>
  <c r="L46" i="7" s="1"/>
  <c r="J46" i="7"/>
  <c r="I46" i="7"/>
  <c r="M45" i="7"/>
  <c r="K45" i="7" a="1"/>
  <c r="K45" i="7" s="1"/>
  <c r="J45" i="7"/>
  <c r="J76" i="7" s="1"/>
  <c r="I45" i="7"/>
  <c r="I76" i="7" s="1"/>
  <c r="M44" i="7"/>
  <c r="L44" i="7" a="1"/>
  <c r="L44" i="7" s="1"/>
  <c r="K44" i="7" a="1"/>
  <c r="K44" i="7" s="1"/>
  <c r="J44" i="7"/>
  <c r="I44" i="7"/>
  <c r="M43" i="7"/>
  <c r="L43" i="7" a="1"/>
  <c r="L43" i="7" s="1"/>
  <c r="K43" i="7" a="1"/>
  <c r="K43" i="7" s="1"/>
  <c r="J43" i="7"/>
  <c r="I43" i="7"/>
  <c r="M42" i="7"/>
  <c r="J42" i="7"/>
  <c r="I42" i="7"/>
  <c r="L41" i="7" a="1"/>
  <c r="L41" i="7" s="1"/>
  <c r="K41" i="7" a="1"/>
  <c r="K41" i="7" s="1"/>
  <c r="J41" i="7"/>
  <c r="I41" i="7"/>
  <c r="M40" i="7"/>
  <c r="L40" i="7" a="1"/>
  <c r="L40" i="7" s="1"/>
  <c r="J40" i="7"/>
  <c r="I40" i="7"/>
  <c r="M39" i="7"/>
  <c r="K39" i="7" a="1"/>
  <c r="K39" i="7" s="1"/>
  <c r="J39" i="7"/>
  <c r="I39" i="7"/>
  <c r="M38" i="7"/>
  <c r="L38" i="7" a="1"/>
  <c r="L38" i="7" s="1"/>
  <c r="K38" i="7" a="1"/>
  <c r="K38" i="7" s="1"/>
  <c r="J38" i="7"/>
  <c r="I38" i="7"/>
  <c r="M37" i="7"/>
  <c r="L37" i="7" a="1"/>
  <c r="L37" i="7" s="1"/>
  <c r="K37" i="7" a="1"/>
  <c r="K37" i="7" s="1"/>
  <c r="J37" i="7"/>
  <c r="I37" i="7"/>
  <c r="M36" i="7"/>
  <c r="K36" i="7" a="1"/>
  <c r="K36" i="7" s="1"/>
  <c r="J36" i="7"/>
  <c r="I36" i="7"/>
  <c r="M35" i="7"/>
  <c r="L35" i="7" a="1"/>
  <c r="L35" i="7" s="1"/>
  <c r="K35" i="7" a="1"/>
  <c r="K35" i="7" s="1"/>
  <c r="J35" i="7"/>
  <c r="I35" i="7"/>
  <c r="M34" i="7"/>
  <c r="L34" i="7" a="1"/>
  <c r="L34" i="7" s="1"/>
  <c r="K34" i="7" a="1"/>
  <c r="K34" i="7" s="1"/>
  <c r="J34" i="7"/>
  <c r="I34" i="7"/>
  <c r="M33" i="7"/>
  <c r="J33" i="7"/>
  <c r="I33" i="7" s="1"/>
  <c r="L32" i="7" a="1"/>
  <c r="L32" i="7" s="1"/>
  <c r="K32" i="7" a="1"/>
  <c r="K32" i="7" s="1"/>
  <c r="J32" i="7"/>
  <c r="I32" i="7"/>
  <c r="M31" i="7"/>
  <c r="L31" i="7" a="1"/>
  <c r="L31" i="7" s="1"/>
  <c r="K31" i="7" a="1"/>
  <c r="K31" i="7" s="1"/>
  <c r="J31" i="7"/>
  <c r="I31" i="7"/>
  <c r="M30" i="7"/>
  <c r="J30" i="7"/>
  <c r="I30" i="7"/>
  <c r="M29" i="7"/>
  <c r="L29" i="7" a="1"/>
  <c r="L29" i="7" s="1"/>
  <c r="K29" i="7" a="1"/>
  <c r="K29" i="7" s="1"/>
  <c r="J29" i="7"/>
  <c r="I29" i="7"/>
  <c r="L28" i="7" a="1"/>
  <c r="L28" i="7" s="1"/>
  <c r="K28" i="7" a="1"/>
  <c r="K28" i="7" s="1"/>
  <c r="J28" i="7"/>
  <c r="I28" i="7"/>
  <c r="M27" i="7"/>
  <c r="K27" i="7" a="1"/>
  <c r="K27" i="7" s="1"/>
  <c r="J27" i="7"/>
  <c r="I27" i="7"/>
  <c r="M26" i="7"/>
  <c r="L26" i="7" a="1"/>
  <c r="L26" i="7" s="1"/>
  <c r="J26" i="7"/>
  <c r="I26" i="7"/>
  <c r="A26" i="7"/>
  <c r="A27" i="7" s="1"/>
  <c r="P25" i="7"/>
  <c r="O25" i="7"/>
  <c r="M25" i="7"/>
  <c r="L25" i="7" a="1"/>
  <c r="L25" i="7" s="1"/>
  <c r="K25" i="7" a="1"/>
  <c r="K25" i="7" s="1"/>
  <c r="J25" i="7"/>
  <c r="I25" i="7"/>
  <c r="A25" i="7"/>
  <c r="B25" i="7" s="1"/>
  <c r="O24" i="7"/>
  <c r="K24" i="7" a="1"/>
  <c r="K24" i="7" s="1"/>
  <c r="J24" i="7"/>
  <c r="I24" i="7"/>
  <c r="A24" i="7"/>
  <c r="P24" i="7" s="1"/>
  <c r="M23" i="7"/>
  <c r="L23" i="7"/>
  <c r="L23" i="7" a="1"/>
  <c r="K23" i="7"/>
  <c r="K23" i="7" a="1"/>
  <c r="J23" i="7"/>
  <c r="I23" i="7"/>
  <c r="B23" i="7"/>
  <c r="A23" i="7"/>
  <c r="B27" i="7" l="1"/>
  <c r="L27" i="7" a="1"/>
  <c r="L27" i="7" s="1"/>
  <c r="A28" i="7"/>
  <c r="P27" i="7"/>
  <c r="N27" i="7"/>
  <c r="O27" i="7"/>
  <c r="B24" i="7"/>
  <c r="N25" i="7"/>
  <c r="B26" i="7"/>
  <c r="L24" i="7" a="1"/>
  <c r="L24" i="7" s="1"/>
  <c r="M24" i="7"/>
  <c r="K26" i="7" a="1"/>
  <c r="K26" i="7" s="1"/>
  <c r="N24" i="7"/>
  <c r="N26" i="7"/>
  <c r="O26" i="7"/>
  <c r="P26" i="7"/>
  <c r="M28" i="7" l="1"/>
  <c r="B28" i="7"/>
  <c r="A29" i="7"/>
  <c r="A30" i="7" l="1"/>
  <c r="O29" i="7"/>
  <c r="P29" i="7"/>
  <c r="N29" i="7"/>
  <c r="B29" i="7"/>
  <c r="O28" i="7"/>
  <c r="N28" i="7"/>
  <c r="P28" i="7"/>
  <c r="L30" i="7" l="1" a="1"/>
  <c r="L30" i="7" s="1"/>
  <c r="K30" i="7" a="1"/>
  <c r="K30" i="7" s="1"/>
  <c r="B30" i="7"/>
  <c r="A31" i="7"/>
  <c r="P30" i="7"/>
  <c r="O30" i="7"/>
  <c r="N30" i="7"/>
  <c r="A32" i="7" l="1"/>
  <c r="P31" i="7"/>
  <c r="O31" i="7"/>
  <c r="N31" i="7"/>
  <c r="B31" i="7"/>
  <c r="B32" i="7" l="1"/>
  <c r="A33" i="7"/>
  <c r="P32" i="7"/>
  <c r="O32" i="7"/>
  <c r="N32" i="7"/>
  <c r="M32" i="7"/>
  <c r="P33" i="7" l="1"/>
  <c r="K33" i="7" a="1"/>
  <c r="K33" i="7" s="1"/>
  <c r="L33" i="7" a="1"/>
  <c r="L33" i="7" s="1"/>
  <c r="B33" i="7"/>
  <c r="A34" i="7"/>
  <c r="A35" i="7" l="1"/>
  <c r="P34" i="7"/>
  <c r="O34" i="7"/>
  <c r="N34" i="7"/>
  <c r="B34" i="7"/>
  <c r="N33" i="7"/>
  <c r="O33" i="7"/>
  <c r="B35" i="7" l="1"/>
  <c r="A36" i="7"/>
  <c r="N35" i="7"/>
  <c r="A37" i="7" l="1"/>
  <c r="L36" i="7" a="1"/>
  <c r="L36" i="7" s="1"/>
  <c r="B36" i="7"/>
  <c r="O35" i="7"/>
  <c r="P35" i="7"/>
  <c r="B37" i="7" l="1"/>
  <c r="A38" i="7"/>
  <c r="N37" i="7"/>
  <c r="P37" i="7"/>
  <c r="O37" i="7"/>
  <c r="N36" i="7"/>
  <c r="O36" i="7"/>
  <c r="P36" i="7"/>
  <c r="P38" i="7" l="1"/>
  <c r="B38" i="7"/>
  <c r="A39" i="7"/>
  <c r="A40" i="7" l="1"/>
  <c r="L39" i="7" a="1"/>
  <c r="L39" i="7" s="1"/>
  <c r="B39" i="7"/>
  <c r="N38" i="7"/>
  <c r="O38" i="7"/>
  <c r="K40" i="7" l="1" a="1"/>
  <c r="K40" i="7" s="1"/>
  <c r="B40" i="7"/>
  <c r="A41" i="7"/>
  <c r="N40" i="7"/>
  <c r="O40" i="7"/>
  <c r="N39" i="7"/>
  <c r="O39" i="7"/>
  <c r="P39" i="7"/>
  <c r="A42" i="7" l="1"/>
  <c r="P41" i="7" s="1"/>
  <c r="M41" i="7"/>
  <c r="B41" i="7"/>
  <c r="P40" i="7"/>
  <c r="N41" i="7" l="1"/>
  <c r="O41" i="7"/>
  <c r="B42" i="7"/>
  <c r="A43" i="7"/>
  <c r="O42" i="7"/>
  <c r="L42" i="7" a="1"/>
  <c r="L42" i="7" s="1"/>
  <c r="P42" i="7"/>
  <c r="N42" i="7"/>
  <c r="K42" i="7" a="1"/>
  <c r="K42" i="7" s="1"/>
  <c r="B43" i="7" l="1"/>
  <c r="A44" i="7"/>
  <c r="A45" i="7" l="1"/>
  <c r="P44" i="7"/>
  <c r="O44" i="7"/>
  <c r="N44" i="7"/>
  <c r="B44" i="7"/>
  <c r="N43" i="7"/>
  <c r="O43" i="7"/>
  <c r="P43" i="7"/>
  <c r="L45" i="7" l="1" a="1"/>
  <c r="L45" i="7" s="1"/>
  <c r="B45" i="7"/>
  <c r="A46" i="7"/>
  <c r="N45" i="7"/>
  <c r="A47" i="7" l="1"/>
  <c r="P46" i="7"/>
  <c r="O46" i="7"/>
  <c r="N46" i="7"/>
  <c r="K46" i="7" a="1"/>
  <c r="K46" i="7" s="1"/>
  <c r="B46" i="7"/>
  <c r="O45" i="7"/>
  <c r="P45" i="7"/>
  <c r="B47" i="7" l="1"/>
  <c r="A48" i="7"/>
  <c r="N47" i="7"/>
  <c r="P47" i="7"/>
  <c r="O47" i="7"/>
  <c r="L48" i="7" l="1" a="1"/>
  <c r="L48" i="7" s="1"/>
  <c r="B48" i="7"/>
  <c r="A49" i="7"/>
  <c r="A50" i="7" l="1"/>
  <c r="P49" i="7"/>
  <c r="O49" i="7"/>
  <c r="N49" i="7"/>
  <c r="B49" i="7"/>
  <c r="N48" i="7"/>
  <c r="O48" i="7"/>
  <c r="P48" i="7"/>
  <c r="B50" i="7" l="1"/>
  <c r="A51" i="7"/>
  <c r="N50" i="7"/>
  <c r="M50" i="7"/>
  <c r="A52" i="7" l="1"/>
  <c r="P51" i="7"/>
  <c r="O51" i="7"/>
  <c r="N51" i="7"/>
  <c r="L51" i="7" a="1"/>
  <c r="L51" i="7" s="1"/>
  <c r="K51" i="7" a="1"/>
  <c r="K51" i="7" s="1"/>
  <c r="B51" i="7"/>
  <c r="O50" i="7"/>
  <c r="P50" i="7"/>
  <c r="B52" i="7" l="1"/>
  <c r="A53" i="7"/>
  <c r="N52" i="7"/>
  <c r="P52" i="7"/>
  <c r="O52" i="7"/>
  <c r="B53" i="7" l="1"/>
  <c r="A54" i="7"/>
  <c r="O53" i="7" s="1"/>
  <c r="N53" i="7" l="1"/>
  <c r="A55" i="7"/>
  <c r="P54" i="7"/>
  <c r="O54" i="7"/>
  <c r="N54" i="7"/>
  <c r="K54" i="7" a="1"/>
  <c r="K54" i="7" s="1"/>
  <c r="L54" i="7" a="1"/>
  <c r="L54" i="7" s="1"/>
  <c r="B54" i="7"/>
  <c r="P53" i="7"/>
  <c r="B55" i="7" l="1"/>
  <c r="A56" i="7"/>
  <c r="N55" i="7"/>
  <c r="A57" i="7" l="1"/>
  <c r="P56" i="7"/>
  <c r="O56" i="7"/>
  <c r="N56" i="7"/>
  <c r="B56" i="7"/>
  <c r="O55" i="7"/>
  <c r="P55" i="7"/>
  <c r="B57" i="7" l="1"/>
  <c r="A58" i="7"/>
  <c r="N57" i="7"/>
  <c r="P57" i="7"/>
  <c r="O57" i="7"/>
  <c r="L58" i="7" l="1" a="1"/>
  <c r="L58" i="7" s="1"/>
  <c r="B58" i="7"/>
  <c r="A59" i="7"/>
  <c r="A60" i="7" l="1"/>
  <c r="P59" i="7"/>
  <c r="O59" i="7"/>
  <c r="N59" i="7"/>
  <c r="M59" i="7"/>
  <c r="B59" i="7"/>
  <c r="O58" i="7"/>
  <c r="N58" i="7"/>
  <c r="P58" i="7"/>
  <c r="B60" i="7" l="1"/>
  <c r="A61" i="7"/>
  <c r="O60" i="7"/>
  <c r="P60" i="7"/>
  <c r="N60" i="7"/>
  <c r="A62" i="7" l="1"/>
  <c r="P61" i="7"/>
  <c r="O61" i="7"/>
  <c r="N61" i="7"/>
  <c r="L61" i="7" a="1"/>
  <c r="L61" i="7" s="1"/>
  <c r="K61" i="7" a="1"/>
  <c r="K61" i="7" s="1"/>
  <c r="B61" i="7"/>
  <c r="B62" i="7" l="1"/>
  <c r="A63" i="7"/>
  <c r="P62" i="7"/>
  <c r="O62" i="7"/>
  <c r="N62" i="7"/>
  <c r="B63" i="7" l="1"/>
  <c r="A64" i="7"/>
  <c r="A65" i="7" l="1"/>
  <c r="P64" i="7"/>
  <c r="O64" i="7"/>
  <c r="N64" i="7"/>
  <c r="L64" i="7" a="1"/>
  <c r="L64" i="7" s="1"/>
  <c r="B64" i="7"/>
  <c r="N63" i="7"/>
  <c r="O63" i="7"/>
  <c r="P63" i="7"/>
  <c r="K65" i="7" l="1" a="1"/>
  <c r="K65" i="7" s="1"/>
  <c r="B65" i="7"/>
  <c r="A66" i="7"/>
  <c r="P65" i="7"/>
  <c r="N65" i="7"/>
  <c r="O65" i="7"/>
  <c r="A67" i="7" l="1"/>
  <c r="P66" i="7"/>
  <c r="O66" i="7"/>
  <c r="N66" i="7"/>
  <c r="B66" i="7"/>
  <c r="B67" i="7" l="1"/>
  <c r="L67" i="7" a="1"/>
  <c r="L67" i="7" s="1"/>
  <c r="A68" i="7"/>
  <c r="N67" i="7"/>
  <c r="M67" i="7"/>
  <c r="P67" i="7"/>
  <c r="O67" i="7"/>
  <c r="B68" i="7" l="1"/>
  <c r="A69" i="7"/>
  <c r="A70" i="7" l="1"/>
  <c r="N69" i="7"/>
  <c r="B69" i="7"/>
  <c r="N68" i="7"/>
  <c r="O68" i="7"/>
  <c r="O69" i="7" s="1"/>
  <c r="P68" i="7"/>
  <c r="P69" i="7" s="1"/>
  <c r="L70" i="7" l="1" a="1"/>
  <c r="L70" i="7" s="1"/>
  <c r="K70" i="7" a="1"/>
  <c r="K70" i="7" s="1"/>
  <c r="B70" i="7"/>
  <c r="A71" i="7"/>
  <c r="N70" i="7"/>
  <c r="A72" i="7" l="1"/>
  <c r="P71" i="7"/>
  <c r="O71" i="7"/>
  <c r="N71" i="7"/>
  <c r="B71" i="7"/>
  <c r="P70" i="7"/>
  <c r="O70" i="7"/>
  <c r="B72" i="7" l="1"/>
  <c r="A73" i="7"/>
  <c r="P72" i="7"/>
  <c r="N72" i="7"/>
  <c r="O72" i="7"/>
  <c r="L73" i="7" l="1" a="1"/>
  <c r="L73" i="7" s="1"/>
  <c r="K73" i="7" a="1"/>
  <c r="K73" i="7" s="1"/>
  <c r="B73" i="7"/>
  <c r="A74" i="7"/>
  <c r="N74" i="7" l="1"/>
  <c r="B74" i="7"/>
  <c r="N73" i="7"/>
  <c r="O73" i="7"/>
  <c r="O74" i="7" s="1"/>
  <c r="O22" i="7" s="1"/>
  <c r="P73" i="7"/>
  <c r="P74" i="7" s="1"/>
  <c r="P2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<sst xmlns="http://schemas.openxmlformats.org/spreadsheetml/2006/main" count="185" uniqueCount="29">
  <si>
    <t>Full</t>
  </si>
  <si>
    <t>F&amp;GP</t>
  </si>
  <si>
    <t>Community</t>
  </si>
  <si>
    <t>Planning</t>
  </si>
  <si>
    <t/>
  </si>
  <si>
    <t>2026/27</t>
  </si>
  <si>
    <t>Full (Annual)</t>
  </si>
  <si>
    <t>Highways</t>
  </si>
  <si>
    <t>Planning &amp; Highways (Planning only)</t>
  </si>
  <si>
    <t>Planning &amp; Highways (Both)</t>
  </si>
  <si>
    <t>Full (Approval of Accounts)</t>
  </si>
  <si>
    <t>Meetings</t>
  </si>
  <si>
    <t>Month</t>
  </si>
  <si>
    <t>Totals</t>
  </si>
  <si>
    <t>Estate Management</t>
  </si>
  <si>
    <t>Planning &amp; Highways</t>
  </si>
  <si>
    <t>Meeting Days</t>
  </si>
  <si>
    <t>Full on 2nd Thurs?</t>
  </si>
  <si>
    <t>Weeks since last meetings of:</t>
  </si>
  <si>
    <t>Community / Estate Management / Planning &amp; Highways (Both)</t>
  </si>
  <si>
    <t>Thursday</t>
  </si>
  <si>
    <t xml:space="preserve">Planning &amp; Highways (Planning only), followed by </t>
  </si>
  <si>
    <t>January</t>
  </si>
  <si>
    <t>February</t>
  </si>
  <si>
    <t>March</t>
  </si>
  <si>
    <t>April</t>
  </si>
  <si>
    <t>Full (Budget)</t>
  </si>
  <si>
    <t>F&amp;GP (Draft Budget)</t>
  </si>
  <si>
    <t>F&amp;GP (Finalise Budget)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</si>
</sst>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164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4" fontId="1" fillId="0" borderId="1" xfId="0" applyNumberFormat="1" applyFont="1" applyBorder="1"/>
    <xf numFmtId="0" fontId="0" fillId="0" borderId="2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0" xfId="0" applyAlignment="1">
      <alignment horizontal="left" wrapText="1"/>
    </xf>
    <xf numFmtId="14" fontId="1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1" fillId="2" borderId="6" xfId="0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0" fontId="0" fillId="4" borderId="3" xfId="0" applyFill="1" applyBorder="1" applyAlignment="1">
      <alignment horizontal="center"/>
    </xf>
    <xf numFmtId="0" fontId="1" fillId="4" borderId="5" xfId="0" applyFont="1" applyFill="1" applyBorder="1" applyAlignment="1">
      <alignment horizontal="right"/>
    </xf>
    <xf numFmtId="0" fontId="0" fillId="2" borderId="7" xfId="0" applyFill="1" applyBorder="1" applyAlignment="1">
      <alignment horizontal="right" vertical="center"/>
    </xf>
    <xf numFmtId="0" fontId="0" fillId="2" borderId="8" xfId="0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0" fontId="1" fillId="5" borderId="5" xfId="0" applyFont="1" applyFill="1" applyBorder="1" applyAlignment="1">
      <alignment horizontal="right"/>
    </xf>
    <xf numFmtId="0" fontId="1" fillId="0" borderId="0" xfId="0" applyFont="1" applyAlignment="1">
      <alignment horizontal="left"/>
    </xf>
    <xf numFmtId="0" fontId="0" fillId="0" borderId="9" xfId="0" applyBorder="1" applyAlignment="1">
      <alignment horizontal="center"/>
    </xf>
    <xf numFmtId="0" fontId="0" fillId="0" borderId="1" xfId="0" applyBorder="1"/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</cellXfs>
  <cellStyles count="1">
    <cellStyle name="Normal" xfId="0" builtinId="0"/>
  </cellStyles>
  <dxfs count="11">
    <dxf>
      <fill>
        <patternFill>
          <bgColor theme="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CF0EF-33B6-4013-8F9C-802809C4E50D}">
  <dimension ref="A1:R76"/>
  <sheetViews>
    <sheetView tabSelected="1" topLeftCell="A19" workbookViewId="0">
      <selection activeCell="A19" sqref="A19"/>
    </sheetView>
  </sheetViews>
  <sheetFormatPr defaultRowHeight="15" x14ac:dyDescent="0.25"/>
  <cols>
    <col min="1" max="1" width="11.7109375" customWidth="1"/>
    <col min="2" max="2" width="11.5703125" customWidth="1"/>
    <col min="3" max="7" width="11.7109375" customWidth="1"/>
    <col min="8" max="8" width="8.85546875" bestFit="1" customWidth="1"/>
    <col min="9" max="9" width="50.7109375" customWidth="1"/>
    <col min="10" max="10" width="34.140625" bestFit="1" customWidth="1"/>
    <col min="11" max="17" width="10.7109375" customWidth="1"/>
  </cols>
  <sheetData>
    <row r="1" spans="1:18" s="15" customFormat="1" x14ac:dyDescent="0.25">
      <c r="A1" s="3">
        <v>46023</v>
      </c>
      <c r="B1" s="1" t="s">
        <v>20</v>
      </c>
      <c r="C1" s="2"/>
      <c r="D1" s="2"/>
      <c r="E1" s="2"/>
      <c r="F1" s="2"/>
      <c r="G1" s="2"/>
      <c r="H1" s="2"/>
      <c r="I1" s="5" t="s">
        <v>4</v>
      </c>
      <c r="J1" s="2" t="s">
        <v>4</v>
      </c>
      <c r="K1" s="8" t="s">
        <v>4</v>
      </c>
      <c r="L1" s="4" t="s">
        <v>4</v>
      </c>
      <c r="M1" s="15" t="s">
        <v>4</v>
      </c>
      <c r="N1" s="15" t="s">
        <v>4</v>
      </c>
      <c r="P1"/>
      <c r="Q1"/>
      <c r="R1"/>
    </row>
    <row r="2" spans="1:18" s="15" customFormat="1" x14ac:dyDescent="0.25">
      <c r="A2" s="3">
        <v>46030</v>
      </c>
      <c r="B2" s="1" t="s">
        <v>20</v>
      </c>
      <c r="C2" s="2"/>
      <c r="D2" s="2" t="s">
        <v>1</v>
      </c>
      <c r="E2" s="2"/>
      <c r="F2" s="2"/>
      <c r="G2" s="2"/>
      <c r="H2" s="9" t="s">
        <v>3</v>
      </c>
      <c r="I2" s="5" t="s">
        <v>21</v>
      </c>
      <c r="J2" s="2" t="s">
        <v>1</v>
      </c>
      <c r="K2" s="8" t="s">
        <v>4</v>
      </c>
      <c r="L2" s="4" t="s">
        <v>4</v>
      </c>
      <c r="M2" s="15" t="s">
        <v>4</v>
      </c>
      <c r="N2" s="15" t="s">
        <v>4</v>
      </c>
      <c r="P2"/>
      <c r="Q2"/>
      <c r="R2"/>
    </row>
    <row r="3" spans="1:18" s="15" customFormat="1" x14ac:dyDescent="0.25">
      <c r="A3" s="3">
        <v>46037</v>
      </c>
      <c r="B3" s="1" t="s">
        <v>20</v>
      </c>
      <c r="C3" s="2" t="s">
        <v>0</v>
      </c>
      <c r="D3" s="2"/>
      <c r="E3" s="2"/>
      <c r="F3" s="2"/>
      <c r="G3" s="2"/>
      <c r="H3" s="9"/>
      <c r="I3" s="5" t="s">
        <v>4</v>
      </c>
      <c r="J3" s="2" t="s">
        <v>0</v>
      </c>
      <c r="K3" s="8" t="s">
        <v>4</v>
      </c>
      <c r="L3" s="4" t="s">
        <v>4</v>
      </c>
      <c r="M3" s="15" t="s">
        <v>4</v>
      </c>
      <c r="N3" s="15" t="s">
        <v>4</v>
      </c>
      <c r="P3"/>
      <c r="Q3"/>
      <c r="R3"/>
    </row>
    <row r="4" spans="1:18" s="15" customFormat="1" x14ac:dyDescent="0.25">
      <c r="A4" s="3">
        <v>46044</v>
      </c>
      <c r="B4" s="1" t="s">
        <v>20</v>
      </c>
      <c r="C4" s="2"/>
      <c r="D4" s="2"/>
      <c r="E4" s="2"/>
      <c r="F4" s="2" t="s">
        <v>14</v>
      </c>
      <c r="G4" s="2"/>
      <c r="H4" s="9"/>
      <c r="I4" s="5" t="s">
        <v>4</v>
      </c>
      <c r="J4" s="2" t="s">
        <v>14</v>
      </c>
      <c r="K4" s="8">
        <v>15</v>
      </c>
      <c r="L4" s="4" t="s">
        <v>4</v>
      </c>
      <c r="M4" s="15" t="s">
        <v>4</v>
      </c>
      <c r="N4" s="15" t="s">
        <v>4</v>
      </c>
      <c r="P4"/>
      <c r="Q4"/>
      <c r="R4"/>
    </row>
    <row r="5" spans="1:18" s="15" customFormat="1" x14ac:dyDescent="0.25">
      <c r="A5" s="3">
        <v>46051</v>
      </c>
      <c r="B5" s="1" t="s">
        <v>20</v>
      </c>
      <c r="C5" s="2"/>
      <c r="D5" s="2"/>
      <c r="E5" s="2" t="s">
        <v>2</v>
      </c>
      <c r="F5" s="2"/>
      <c r="G5" s="2"/>
      <c r="H5" s="9" t="s">
        <v>3</v>
      </c>
      <c r="I5" s="5" t="s">
        <v>21</v>
      </c>
      <c r="J5" s="2" t="s">
        <v>2</v>
      </c>
      <c r="K5" s="8">
        <v>15</v>
      </c>
      <c r="L5" s="4" t="s">
        <v>22</v>
      </c>
      <c r="M5" s="15">
        <v>6</v>
      </c>
      <c r="N5" s="15">
        <v>4</v>
      </c>
      <c r="P5"/>
      <c r="Q5"/>
      <c r="R5"/>
    </row>
    <row r="6" spans="1:18" s="15" customFormat="1" x14ac:dyDescent="0.25">
      <c r="A6" s="3">
        <v>46058</v>
      </c>
      <c r="B6" s="1" t="s">
        <v>20</v>
      </c>
      <c r="C6" s="2"/>
      <c r="D6" s="2"/>
      <c r="E6" s="2"/>
      <c r="F6" s="2"/>
      <c r="G6" s="2"/>
      <c r="H6" s="9"/>
      <c r="I6" s="5" t="s">
        <v>4</v>
      </c>
      <c r="J6" s="2" t="s">
        <v>4</v>
      </c>
      <c r="K6" s="8" t="s">
        <v>4</v>
      </c>
      <c r="L6" s="4" t="s">
        <v>4</v>
      </c>
      <c r="M6" s="15" t="s">
        <v>4</v>
      </c>
      <c r="N6" s="15" t="s">
        <v>4</v>
      </c>
      <c r="P6"/>
      <c r="Q6"/>
      <c r="R6"/>
    </row>
    <row r="7" spans="1:18" s="15" customFormat="1" x14ac:dyDescent="0.25">
      <c r="A7" s="3">
        <v>46065</v>
      </c>
      <c r="B7" s="1" t="s">
        <v>20</v>
      </c>
      <c r="C7" s="2"/>
      <c r="D7" s="2"/>
      <c r="E7" s="2"/>
      <c r="F7" s="2"/>
      <c r="G7" s="2"/>
      <c r="H7" s="9"/>
      <c r="I7" s="5" t="s">
        <v>4</v>
      </c>
      <c r="J7" s="2" t="s">
        <v>4</v>
      </c>
      <c r="K7" s="8" t="s">
        <v>4</v>
      </c>
      <c r="L7" s="4" t="s">
        <v>4</v>
      </c>
      <c r="M7" s="15" t="s">
        <v>4</v>
      </c>
      <c r="N7" s="15" t="s">
        <v>4</v>
      </c>
      <c r="P7"/>
      <c r="Q7"/>
      <c r="R7"/>
    </row>
    <row r="8" spans="1:18" s="15" customFormat="1" x14ac:dyDescent="0.25">
      <c r="A8" s="3">
        <v>46072</v>
      </c>
      <c r="B8" s="1" t="s">
        <v>20</v>
      </c>
      <c r="C8" s="2"/>
      <c r="D8" s="2"/>
      <c r="E8" s="2"/>
      <c r="F8" s="2"/>
      <c r="G8" s="2"/>
      <c r="H8" s="9" t="s">
        <v>3</v>
      </c>
      <c r="I8" s="5" t="s">
        <v>4</v>
      </c>
      <c r="J8" s="2" t="s">
        <v>8</v>
      </c>
      <c r="K8" s="8" t="s">
        <v>4</v>
      </c>
      <c r="L8" s="4" t="s">
        <v>4</v>
      </c>
      <c r="M8" s="15" t="s">
        <v>4</v>
      </c>
      <c r="N8" s="15" t="s">
        <v>4</v>
      </c>
      <c r="P8"/>
      <c r="Q8"/>
      <c r="R8"/>
    </row>
    <row r="9" spans="1:18" x14ac:dyDescent="0.25">
      <c r="A9" s="3">
        <v>46079</v>
      </c>
      <c r="B9" s="1" t="s">
        <v>20</v>
      </c>
      <c r="C9" s="2"/>
      <c r="D9" s="2" t="s">
        <v>1</v>
      </c>
      <c r="E9" s="2"/>
      <c r="F9" s="2"/>
      <c r="G9" s="2"/>
      <c r="H9" s="9"/>
      <c r="I9" s="5" t="s">
        <v>4</v>
      </c>
      <c r="J9" s="2" t="s">
        <v>1</v>
      </c>
      <c r="K9" s="8" t="s">
        <v>4</v>
      </c>
      <c r="L9" s="4" t="s">
        <v>23</v>
      </c>
      <c r="M9" s="15">
        <v>2</v>
      </c>
      <c r="N9" s="15">
        <v>2</v>
      </c>
      <c r="O9" s="15"/>
    </row>
    <row r="10" spans="1:18" x14ac:dyDescent="0.25">
      <c r="A10" s="3">
        <v>46086</v>
      </c>
      <c r="B10" s="1" t="s">
        <v>20</v>
      </c>
      <c r="C10" s="2"/>
      <c r="D10" s="2"/>
      <c r="E10" s="2"/>
      <c r="F10" s="2"/>
      <c r="G10" s="2"/>
      <c r="H10" s="9"/>
      <c r="I10" s="5" t="s">
        <v>4</v>
      </c>
      <c r="J10" s="2" t="s">
        <v>4</v>
      </c>
      <c r="K10" s="8" t="s">
        <v>4</v>
      </c>
      <c r="L10" s="4" t="s">
        <v>4</v>
      </c>
      <c r="M10" s="15" t="s">
        <v>4</v>
      </c>
      <c r="N10" s="15" t="s">
        <v>4</v>
      </c>
      <c r="O10" s="15"/>
    </row>
    <row r="11" spans="1:18" x14ac:dyDescent="0.25">
      <c r="A11" s="3">
        <v>46093</v>
      </c>
      <c r="B11" s="1" t="s">
        <v>20</v>
      </c>
      <c r="C11" s="2" t="s">
        <v>0</v>
      </c>
      <c r="D11" s="2"/>
      <c r="E11" s="2"/>
      <c r="F11" s="2"/>
      <c r="G11" s="2"/>
      <c r="H11" s="9" t="s">
        <v>3</v>
      </c>
      <c r="I11" s="5" t="s">
        <v>21</v>
      </c>
      <c r="J11" s="2" t="s">
        <v>0</v>
      </c>
      <c r="K11" s="8" t="s">
        <v>4</v>
      </c>
      <c r="L11" s="4" t="s">
        <v>4</v>
      </c>
      <c r="M11" s="15" t="s">
        <v>4</v>
      </c>
      <c r="N11" s="15" t="s">
        <v>4</v>
      </c>
      <c r="O11" s="15"/>
    </row>
    <row r="12" spans="1:18" x14ac:dyDescent="0.25">
      <c r="A12" s="3">
        <v>46100</v>
      </c>
      <c r="B12" s="1" t="s">
        <v>20</v>
      </c>
      <c r="C12" s="2"/>
      <c r="D12" s="2"/>
      <c r="E12" s="2"/>
      <c r="F12" s="2"/>
      <c r="G12" s="2"/>
      <c r="H12" s="9"/>
      <c r="I12" s="5" t="s">
        <v>4</v>
      </c>
      <c r="J12" s="2" t="s">
        <v>4</v>
      </c>
      <c r="K12" s="8" t="s">
        <v>4</v>
      </c>
      <c r="L12" s="4" t="s">
        <v>4</v>
      </c>
      <c r="M12" s="15" t="s">
        <v>4</v>
      </c>
      <c r="N12" s="15" t="s">
        <v>4</v>
      </c>
      <c r="O12" s="15"/>
    </row>
    <row r="13" spans="1:18" x14ac:dyDescent="0.25">
      <c r="A13" s="3">
        <v>46107</v>
      </c>
      <c r="B13" s="1" t="s">
        <v>20</v>
      </c>
      <c r="C13" s="2"/>
      <c r="D13" s="2"/>
      <c r="E13" s="2"/>
      <c r="F13" s="2"/>
      <c r="G13" s="2"/>
      <c r="H13" s="9"/>
      <c r="I13" s="5" t="s">
        <v>4</v>
      </c>
      <c r="J13" s="2" t="s">
        <v>4</v>
      </c>
      <c r="K13" s="8" t="s">
        <v>4</v>
      </c>
      <c r="L13" s="4" t="s">
        <v>24</v>
      </c>
      <c r="M13" s="15">
        <v>2</v>
      </c>
      <c r="N13" s="15">
        <v>1</v>
      </c>
      <c r="O13" s="15"/>
    </row>
    <row r="14" spans="1:18" x14ac:dyDescent="0.25">
      <c r="A14" s="3">
        <v>46114</v>
      </c>
      <c r="B14" s="1" t="s">
        <v>20</v>
      </c>
      <c r="C14" s="2"/>
      <c r="D14" s="2"/>
      <c r="E14" s="2"/>
      <c r="F14" s="2"/>
      <c r="G14" s="2" t="s">
        <v>7</v>
      </c>
      <c r="H14" s="9" t="s">
        <v>3</v>
      </c>
      <c r="I14" s="5" t="s">
        <v>4</v>
      </c>
      <c r="J14" s="2" t="s">
        <v>9</v>
      </c>
      <c r="K14" s="8">
        <v>16</v>
      </c>
      <c r="L14" s="4" t="s">
        <v>4</v>
      </c>
      <c r="M14" s="15" t="s">
        <v>4</v>
      </c>
      <c r="N14" s="15" t="s">
        <v>4</v>
      </c>
      <c r="O14" s="15"/>
    </row>
    <row r="15" spans="1:18" x14ac:dyDescent="0.25">
      <c r="A15" s="3">
        <v>46121</v>
      </c>
      <c r="B15" s="1" t="s">
        <v>20</v>
      </c>
      <c r="C15" s="2"/>
      <c r="D15" s="2"/>
      <c r="E15" s="2"/>
      <c r="F15" s="2"/>
      <c r="G15" s="2"/>
      <c r="H15" s="9"/>
      <c r="I15" s="5" t="s">
        <v>4</v>
      </c>
      <c r="J15" s="2" t="s">
        <v>4</v>
      </c>
      <c r="K15" s="8" t="s">
        <v>4</v>
      </c>
      <c r="L15" s="4" t="s">
        <v>4</v>
      </c>
      <c r="M15" s="15" t="s">
        <v>4</v>
      </c>
      <c r="N15" s="15" t="s">
        <v>4</v>
      </c>
      <c r="O15" s="15"/>
    </row>
    <row r="16" spans="1:18" x14ac:dyDescent="0.25">
      <c r="A16" s="3">
        <v>46128</v>
      </c>
      <c r="B16" s="1" t="s">
        <v>20</v>
      </c>
      <c r="C16" s="2"/>
      <c r="D16" s="2"/>
      <c r="E16" s="2"/>
      <c r="F16" s="2" t="s">
        <v>14</v>
      </c>
      <c r="G16" s="2"/>
      <c r="H16" s="9"/>
      <c r="I16" s="5" t="s">
        <v>4</v>
      </c>
      <c r="J16" s="2" t="s">
        <v>14</v>
      </c>
      <c r="K16" s="8">
        <v>12</v>
      </c>
      <c r="L16" s="4" t="s">
        <v>4</v>
      </c>
      <c r="M16" s="15" t="s">
        <v>4</v>
      </c>
      <c r="N16" s="15" t="s">
        <v>4</v>
      </c>
      <c r="O16" s="15"/>
    </row>
    <row r="17" spans="1:17" x14ac:dyDescent="0.25">
      <c r="A17" s="3">
        <v>46135</v>
      </c>
      <c r="B17" s="1" t="s">
        <v>20</v>
      </c>
      <c r="C17" s="2"/>
      <c r="D17" s="2"/>
      <c r="E17" s="2" t="s">
        <v>2</v>
      </c>
      <c r="F17" s="2"/>
      <c r="G17" s="2"/>
      <c r="H17" s="9" t="s">
        <v>3</v>
      </c>
      <c r="I17" s="5" t="s">
        <v>21</v>
      </c>
      <c r="J17" s="2" t="s">
        <v>2</v>
      </c>
      <c r="K17" s="8">
        <v>12</v>
      </c>
      <c r="L17" s="4" t="s">
        <v>4</v>
      </c>
      <c r="M17" s="15" t="s">
        <v>4</v>
      </c>
      <c r="N17" s="15" t="s">
        <v>4</v>
      </c>
      <c r="O17" s="15"/>
    </row>
    <row r="18" spans="1:17" x14ac:dyDescent="0.25">
      <c r="A18" s="3">
        <v>46142</v>
      </c>
      <c r="B18" s="1" t="s">
        <v>20</v>
      </c>
      <c r="C18" s="2"/>
      <c r="D18" s="2" t="s">
        <v>1</v>
      </c>
      <c r="E18" s="2"/>
      <c r="F18" s="2"/>
      <c r="G18" s="2"/>
      <c r="H18" s="9"/>
      <c r="I18" s="5" t="s">
        <v>4</v>
      </c>
      <c r="J18" s="2" t="s">
        <v>1</v>
      </c>
      <c r="K18" s="8" t="s">
        <v>4</v>
      </c>
      <c r="L18" s="4" t="s">
        <v>25</v>
      </c>
      <c r="M18" s="15">
        <v>5</v>
      </c>
      <c r="N18" s="15">
        <v>4</v>
      </c>
      <c r="O18" s="15"/>
    </row>
    <row r="19" spans="1:17" ht="15.75" thickBot="1" x14ac:dyDescent="0.3">
      <c r="A19" s="3"/>
      <c r="B19" s="1"/>
      <c r="C19" s="2"/>
      <c r="D19" s="2"/>
      <c r="E19" s="2"/>
      <c r="F19" s="2"/>
      <c r="G19" s="2"/>
      <c r="H19" s="9"/>
      <c r="I19" s="5" t="s">
        <v>4</v>
      </c>
      <c r="J19" s="2" t="s">
        <v>4</v>
      </c>
      <c r="K19" s="4" t="s">
        <v>4</v>
      </c>
      <c r="L19" s="4"/>
      <c r="M19" s="15"/>
      <c r="N19" s="15"/>
      <c r="O19" s="15"/>
    </row>
    <row r="20" spans="1:17" ht="15.75" thickBot="1" x14ac:dyDescent="0.3">
      <c r="A20" s="33" t="s">
        <v>5</v>
      </c>
      <c r="B20" s="34"/>
      <c r="C20" s="34"/>
      <c r="D20" s="34"/>
      <c r="E20" s="34"/>
      <c r="F20" s="34"/>
      <c r="G20" s="34"/>
      <c r="H20" s="34"/>
      <c r="I20" s="21"/>
      <c r="J20" s="21"/>
      <c r="K20" s="22"/>
      <c r="L20" s="23" t="s">
        <v>18</v>
      </c>
      <c r="M20" s="29"/>
      <c r="N20" s="4"/>
      <c r="O20" s="15"/>
      <c r="P20" s="15"/>
      <c r="Q20" s="15"/>
    </row>
    <row r="21" spans="1:17" s="14" customFormat="1" ht="33" customHeight="1" thickBot="1" x14ac:dyDescent="0.3">
      <c r="A21" s="10"/>
      <c r="B21" s="11"/>
      <c r="C21" s="12"/>
      <c r="D21" s="12"/>
      <c r="E21" s="12"/>
      <c r="F21" s="12"/>
      <c r="G21" s="12"/>
      <c r="H21" s="13"/>
      <c r="I21" s="24"/>
      <c r="J21" s="25"/>
      <c r="K21" s="19" t="s">
        <v>19</v>
      </c>
      <c r="L21" s="26" t="s">
        <v>15</v>
      </c>
      <c r="M21" s="27" t="s">
        <v>17</v>
      </c>
      <c r="N21" s="16" t="s">
        <v>12</v>
      </c>
      <c r="O21" s="17" t="s">
        <v>11</v>
      </c>
      <c r="P21" s="18" t="s">
        <v>16</v>
      </c>
    </row>
    <row r="22" spans="1:17" x14ac:dyDescent="0.25">
      <c r="A22" s="3"/>
      <c r="B22" s="1"/>
      <c r="C22" s="2"/>
      <c r="D22" s="2"/>
      <c r="E22" s="2"/>
      <c r="F22" s="2"/>
      <c r="G22" s="2"/>
      <c r="H22" s="9"/>
      <c r="I22" s="5"/>
      <c r="J22" s="2"/>
      <c r="K22" s="8"/>
      <c r="L22" s="20"/>
      <c r="M22" s="28"/>
      <c r="N22" s="4"/>
      <c r="O22" s="15">
        <f>SUM(O24:O74)</f>
        <v>40</v>
      </c>
      <c r="P22" s="15">
        <f>SUM(P24:P74)</f>
        <v>28</v>
      </c>
      <c r="Q22" s="30" t="s">
        <v>13</v>
      </c>
    </row>
    <row r="23" spans="1:17" x14ac:dyDescent="0.25">
      <c r="A23" s="3">
        <f t="shared" ref="A23" si="0">A18+7</f>
        <v>46149</v>
      </c>
      <c r="B23" s="1" t="str">
        <f t="shared" ref="B23:B74" si="1">TEXT(A23,"dddd")</f>
        <v>Thursday</v>
      </c>
      <c r="C23" s="2"/>
      <c r="D23" s="2"/>
      <c r="E23" s="2"/>
      <c r="F23" s="2"/>
      <c r="G23" s="2"/>
      <c r="H23" s="9"/>
      <c r="I23" s="5" t="str">
        <f>IF(AND(D23="F&amp;GP",OR(E23="Community",F23="Estate Management",G23="Highways")),"F&amp;GP followed by ",IF(OR(G23="Highways",AND(C23="",D23="",F23="",E23="")),"",IF(H23="","",IF(AND(H23="Planning",J23&lt;&gt;""),"Planning &amp; Highways (Planning only), followed by ",""))))</f>
        <v/>
      </c>
      <c r="J23" s="2" t="str">
        <f t="shared" ref="J23:J64" si="2">IF(G23&lt;&gt;"","Planning &amp; Highways (Both)",IF(AND(H23&lt;&gt;"",C23="",D23="",F23="",E23=""),"Planning &amp; Highways (Planning only)",IF(AND(D23="F&amp;GP",OR(E23="Community",F23="Estate Management",G23="Highways")),C23&amp;E23&amp;F23,C23&amp;D23&amp;E23&amp;F23)))</f>
        <v/>
      </c>
      <c r="K23" s="8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20" t="str" cm="1">
        <f t="array" ref="L23">IF(H23&lt;&gt;"",($A23-(_xlfn.XLOOKUP(TRUE,H$1:H22&lt;&gt;"",$A$1:$A22,,,-1)))/7,"")</f>
        <v/>
      </c>
      <c r="M23" s="28" t="str">
        <f t="shared" ref="M23:M74" si="3">IF(C23="","",IF(AND(DAY(A23)&gt;8,DAY(A23)&lt;16),"Y","N"))</f>
        <v/>
      </c>
      <c r="N23" s="4"/>
      <c r="O23" s="15"/>
      <c r="P23" s="15"/>
    </row>
    <row r="24" spans="1:17" x14ac:dyDescent="0.25">
      <c r="A24" s="3">
        <f>A23+7</f>
        <v>46156</v>
      </c>
      <c r="B24" s="1" t="str">
        <f t="shared" si="1"/>
        <v>Thursday</v>
      </c>
      <c r="C24" s="2" t="s">
        <v>6</v>
      </c>
      <c r="D24" s="2"/>
      <c r="E24" s="2"/>
      <c r="F24" s="2"/>
      <c r="G24" s="2"/>
      <c r="H24" s="9" t="s">
        <v>3</v>
      </c>
      <c r="I24" s="5" t="str">
        <f t="shared" ref="I24:I74" si="4">IF(AND(D24="F&amp;GP",OR(E24="Community",F24="Estate Management",G24="Highways")),"F&amp;GP followed by ",IF(OR(G24="Highways",AND(C24="",D24="",F24="",E24="")),"",IF(H24="","",IF(AND(H24="Planning",J24&lt;&gt;""),"Planning &amp; Highways (Planning only), followed by ",""))))</f>
        <v xml:space="preserve">Planning &amp; Highways (Planning only), followed by </v>
      </c>
      <c r="J24" s="2" t="str">
        <f t="shared" si="2"/>
        <v>Full (Annual)</v>
      </c>
      <c r="K24" s="8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20" cm="1">
        <f t="array" ref="L24">IF(H24&lt;&gt;"",($A24-(_xlfn.XLOOKUP(TRUE,H$1:H23&lt;&gt;"",$A$1:$A23,,,-1)))/7,"")</f>
        <v>3</v>
      </c>
      <c r="M24" s="28" t="str">
        <f t="shared" si="3"/>
        <v>Y</v>
      </c>
      <c r="N24" s="4" t="str">
        <f t="shared" ref="N24:N74" si="5">IF(MONTH(A24)&lt;&gt;MONTH(A25),TEXT(A24,"mmmm"),"")</f>
        <v/>
      </c>
      <c r="O24" s="15" t="str">
        <f>IF(MONTH(A24)&lt;&gt;MONTH(A25),COUNTIF(C$23:F24,"&lt;&gt;")+COUNTIF(H$23:H24,"&lt;&gt;")-SUM(O$23:O23),"")</f>
        <v/>
      </c>
      <c r="P24" s="15" t="str">
        <f>IF(MONTH(A24)&lt;&gt;MONTH(A25),COUNTIF(J$23:J24,"&lt;&gt;")-COUNTBLANK(J$23:J24)-SUM(P$23:P23),"")</f>
        <v/>
      </c>
    </row>
    <row r="25" spans="1:17" x14ac:dyDescent="0.25">
      <c r="A25" s="3">
        <f t="shared" ref="A25:A74" si="6">A24+7</f>
        <v>46163</v>
      </c>
      <c r="B25" s="1" t="str">
        <f t="shared" si="1"/>
        <v>Thursday</v>
      </c>
      <c r="C25" s="2"/>
      <c r="D25" s="2"/>
      <c r="E25" s="2"/>
      <c r="F25" s="2"/>
      <c r="G25" s="2"/>
      <c r="H25" s="9"/>
      <c r="I25" s="5" t="str">
        <f t="shared" si="4"/>
        <v/>
      </c>
      <c r="J25" s="2" t="str">
        <f t="shared" si="2"/>
        <v/>
      </c>
      <c r="K25" s="8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20" t="str" cm="1">
        <f t="array" ref="L25">IF(H25&lt;&gt;"",($A25-(_xlfn.XLOOKUP(TRUE,H$1:H24&lt;&gt;"",$A$1:$A24,,,-1)))/7,"")</f>
        <v/>
      </c>
      <c r="M25" s="28" t="str">
        <f t="shared" si="3"/>
        <v/>
      </c>
      <c r="N25" s="4" t="str">
        <f t="shared" si="5"/>
        <v/>
      </c>
      <c r="O25" s="15" t="str">
        <f>IF(MONTH(A25)&lt;&gt;MONTH(A26),COUNTIF(C$23:F25,"&lt;&gt;")+COUNTIF(H$23:H25,"&lt;&gt;")-SUM(O$23:O24),"")</f>
        <v/>
      </c>
      <c r="P25" s="15" t="str">
        <f>IF(MONTH(A25)&lt;&gt;MONTH(A26),COUNTIF(J$23:J25,"&lt;&gt;")-COUNTBLANK(J$23:J25)-SUM(P$23:P24),"")</f>
        <v/>
      </c>
    </row>
    <row r="26" spans="1:17" x14ac:dyDescent="0.25">
      <c r="A26" s="3">
        <f t="shared" si="6"/>
        <v>46170</v>
      </c>
      <c r="B26" s="1" t="str">
        <f t="shared" si="1"/>
        <v>Thursday</v>
      </c>
      <c r="C26" s="2"/>
      <c r="D26" s="2" t="s">
        <v>1</v>
      </c>
      <c r="E26" s="2" t="s">
        <v>2</v>
      </c>
      <c r="F26" s="2"/>
      <c r="G26" s="2"/>
      <c r="H26" s="9"/>
      <c r="I26" s="5" t="str">
        <f t="shared" si="4"/>
        <v xml:space="preserve">F&amp;GP followed by </v>
      </c>
      <c r="J26" s="2" t="str">
        <f t="shared" si="2"/>
        <v>Community</v>
      </c>
      <c r="K26" s="8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>5</v>
      </c>
      <c r="L26" s="20" t="str" cm="1">
        <f t="array" ref="L26">IF(H26&lt;&gt;"",($A26-(_xlfn.XLOOKUP(TRUE,H$1:H25&lt;&gt;"",$A$1:$A25,,,-1)))/7,"")</f>
        <v/>
      </c>
      <c r="M26" s="28" t="str">
        <f t="shared" si="3"/>
        <v/>
      </c>
      <c r="N26" s="4" t="str">
        <f t="shared" si="5"/>
        <v>May</v>
      </c>
      <c r="O26" s="15">
        <f>IF(MONTH(A26)&lt;&gt;MONTH(A27),COUNTIF(C$23:F26,"&lt;&gt;")+COUNTIF(H$23:H26,"&lt;&gt;")-SUM(O$23:O25),"")</f>
        <v>4</v>
      </c>
      <c r="P26" s="15">
        <f>IF(MONTH(A26)&lt;&gt;MONTH(A27),COUNTIF(J$23:J26,"&lt;&gt;")-COUNTBLANK(J$23:J26)-SUM(P$23:P25),"")</f>
        <v>2</v>
      </c>
    </row>
    <row r="27" spans="1:17" x14ac:dyDescent="0.25">
      <c r="A27" s="3">
        <f t="shared" si="6"/>
        <v>46177</v>
      </c>
      <c r="B27" s="1" t="str">
        <f t="shared" si="1"/>
        <v>Thursday</v>
      </c>
      <c r="C27" s="2"/>
      <c r="D27" s="2"/>
      <c r="E27" s="2"/>
      <c r="F27" s="2"/>
      <c r="G27" s="2"/>
      <c r="H27" s="9" t="s">
        <v>3</v>
      </c>
      <c r="I27" s="5" t="str">
        <f t="shared" si="4"/>
        <v/>
      </c>
      <c r="J27" s="2" t="str">
        <f t="shared" si="2"/>
        <v>Planning &amp; Highways (Planning only)</v>
      </c>
      <c r="K27" s="8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20" cm="1">
        <f t="array" ref="L27">IF(H27&lt;&gt;"",($A27-(_xlfn.XLOOKUP(TRUE,H$1:H26&lt;&gt;"",$A$1:$A26,,,-1)))/7,"")</f>
        <v>3</v>
      </c>
      <c r="M27" s="28" t="str">
        <f t="shared" si="3"/>
        <v/>
      </c>
      <c r="N27" s="4" t="str">
        <f t="shared" si="5"/>
        <v/>
      </c>
      <c r="O27" s="15" t="str">
        <f>IF(MONTH(A27)&lt;&gt;MONTH(A28),COUNTIF(C$23:F27,"&lt;&gt;")+COUNTIF(H$23:H27,"&lt;&gt;")-SUM(O$23:O26),"")</f>
        <v/>
      </c>
      <c r="P27" s="15" t="str">
        <f>IF(MONTH(A27)&lt;&gt;MONTH(A28),COUNTIF(J$23:J27,"&lt;&gt;")-COUNTBLANK(J$23:J27)-SUM(P$23:P26),"")</f>
        <v/>
      </c>
    </row>
    <row r="28" spans="1:17" x14ac:dyDescent="0.25">
      <c r="A28" s="3">
        <f t="shared" si="6"/>
        <v>46184</v>
      </c>
      <c r="B28" s="1" t="str">
        <f t="shared" si="1"/>
        <v>Thursday</v>
      </c>
      <c r="C28" s="2" t="s">
        <v>10</v>
      </c>
      <c r="D28" s="2"/>
      <c r="E28" s="2"/>
      <c r="F28" s="2"/>
      <c r="G28" s="2"/>
      <c r="H28" s="9"/>
      <c r="I28" s="5" t="str">
        <f t="shared" si="4"/>
        <v/>
      </c>
      <c r="J28" s="2" t="str">
        <f t="shared" si="2"/>
        <v>Full (Approval of Accounts)</v>
      </c>
      <c r="K28" s="8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20" t="str" cm="1">
        <f t="array" ref="L28">IF(H28&lt;&gt;"",($A28-(_xlfn.XLOOKUP(TRUE,H$1:H27&lt;&gt;"",$A$1:$A27,,,-1)))/7,"")</f>
        <v/>
      </c>
      <c r="M28" s="28" t="str">
        <f t="shared" si="3"/>
        <v>Y</v>
      </c>
      <c r="N28" s="4" t="str">
        <f t="shared" si="5"/>
        <v/>
      </c>
      <c r="O28" s="15" t="str">
        <f>IF(MONTH(A28)&lt;&gt;MONTH(A29),COUNTIF(C$23:F28,"&lt;&gt;")+COUNTIF(H$23:H28,"&lt;&gt;")-SUM(O$23:O27),"")</f>
        <v/>
      </c>
      <c r="P28" s="15" t="str">
        <f>IF(MONTH(A28)&lt;&gt;MONTH(A29),COUNTIF(J$23:J28,"&lt;&gt;")-COUNTBLANK(J$23:J28)-SUM(P$23:P27),"")</f>
        <v/>
      </c>
    </row>
    <row r="29" spans="1:17" x14ac:dyDescent="0.25">
      <c r="A29" s="3">
        <f t="shared" si="6"/>
        <v>46191</v>
      </c>
      <c r="B29" s="1" t="str">
        <f t="shared" si="1"/>
        <v>Thursday</v>
      </c>
      <c r="C29" s="2"/>
      <c r="D29" s="2"/>
      <c r="E29" s="2"/>
      <c r="F29" s="2"/>
      <c r="G29" s="2"/>
      <c r="H29" s="9"/>
      <c r="I29" s="5" t="str">
        <f t="shared" si="4"/>
        <v/>
      </c>
      <c r="J29" s="2" t="str">
        <f t="shared" si="2"/>
        <v/>
      </c>
      <c r="K29" s="8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20" t="str" cm="1">
        <f t="array" ref="L29">IF(H29&lt;&gt;"",($A29-(_xlfn.XLOOKUP(TRUE,H$1:H28&lt;&gt;"",$A$1:$A28,,,-1)))/7,"")</f>
        <v/>
      </c>
      <c r="M29" s="28" t="str">
        <f t="shared" si="3"/>
        <v/>
      </c>
      <c r="N29" s="4" t="str">
        <f t="shared" si="5"/>
        <v/>
      </c>
      <c r="O29" s="15" t="str">
        <f>IF(MONTH(A29)&lt;&gt;MONTH(A30),COUNTIF(C$23:F29,"&lt;&gt;")+COUNTIF(H$23:H29,"&lt;&gt;")-SUM(O$23:O28),"")</f>
        <v/>
      </c>
      <c r="P29" s="15" t="str">
        <f>IF(MONTH(A29)&lt;&gt;MONTH(A30),COUNTIF(J$23:J29,"&lt;&gt;")-COUNTBLANK(J$23:J29)-SUM(P$23:P28),"")</f>
        <v/>
      </c>
    </row>
    <row r="30" spans="1:17" x14ac:dyDescent="0.25">
      <c r="A30" s="3">
        <f t="shared" si="6"/>
        <v>46198</v>
      </c>
      <c r="B30" s="1" t="str">
        <f t="shared" si="1"/>
        <v>Thursday</v>
      </c>
      <c r="C30" s="2"/>
      <c r="D30" s="2"/>
      <c r="E30" s="2"/>
      <c r="F30" s="2"/>
      <c r="G30" s="2" t="s">
        <v>7</v>
      </c>
      <c r="H30" s="9" t="s">
        <v>3</v>
      </c>
      <c r="I30" s="5" t="str">
        <f t="shared" si="4"/>
        <v/>
      </c>
      <c r="J30" s="2" t="str">
        <f t="shared" si="2"/>
        <v>Planning &amp; Highways (Both)</v>
      </c>
      <c r="K30" s="8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20" cm="1">
        <f t="array" ref="L30">IF(H30&lt;&gt;"",($A30-(_xlfn.XLOOKUP(TRUE,H$1:H29&lt;&gt;"",$A$1:$A29,,,-1)))/7,"")</f>
        <v>3</v>
      </c>
      <c r="M30" s="28" t="str">
        <f t="shared" si="3"/>
        <v/>
      </c>
      <c r="N30" s="4" t="str">
        <f t="shared" si="5"/>
        <v>June</v>
      </c>
      <c r="O30" s="15">
        <f>IF(MONTH(A30)&lt;&gt;MONTH(A31),COUNTIF(C$23:F30,"&lt;&gt;")+COUNTIF(H$23:H30,"&lt;&gt;")-SUM(O$23:O29),"")</f>
        <v>3</v>
      </c>
      <c r="P30" s="15">
        <f>IF(MONTH(A30)&lt;&gt;MONTH(A31),COUNTIF(J$23:J30,"&lt;&gt;")-COUNTBLANK(J$23:J30)-SUM(P$23:P29),"")</f>
        <v>3</v>
      </c>
    </row>
    <row r="31" spans="1:17" x14ac:dyDescent="0.25">
      <c r="A31" s="3">
        <f t="shared" si="6"/>
        <v>46205</v>
      </c>
      <c r="B31" s="1" t="str">
        <f t="shared" si="1"/>
        <v>Thursday</v>
      </c>
      <c r="C31" s="2"/>
      <c r="D31" s="2"/>
      <c r="E31" s="2"/>
      <c r="F31" s="2"/>
      <c r="G31" s="2"/>
      <c r="H31" s="9"/>
      <c r="I31" s="5" t="str">
        <f t="shared" si="4"/>
        <v/>
      </c>
      <c r="J31" s="2" t="str">
        <f t="shared" si="2"/>
        <v/>
      </c>
      <c r="K31" s="8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20" t="str" cm="1">
        <f t="array" ref="L31">IF(H31&lt;&gt;"",($A31-(_xlfn.XLOOKUP(TRUE,H$1:H30&lt;&gt;"",$A$1:$A30,,,-1)))/7,"")</f>
        <v/>
      </c>
      <c r="M31" s="28" t="str">
        <f t="shared" si="3"/>
        <v/>
      </c>
      <c r="N31" s="4" t="str">
        <f t="shared" si="5"/>
        <v/>
      </c>
      <c r="O31" s="15" t="str">
        <f>IF(MONTH(A31)&lt;&gt;MONTH(A32),COUNTIF(C$23:F31,"&lt;&gt;")+COUNTIF(H$23:H31,"&lt;&gt;")-SUM(O$23:O30),"")</f>
        <v/>
      </c>
      <c r="P31" s="15" t="str">
        <f>IF(MONTH(A31)&lt;&gt;MONTH(A32),COUNTIF(J$23:J31,"&lt;&gt;")-COUNTBLANK(J$23:J31)-SUM(P$23:P30),"")</f>
        <v/>
      </c>
    </row>
    <row r="32" spans="1:17" x14ac:dyDescent="0.25">
      <c r="A32" s="3">
        <f t="shared" si="6"/>
        <v>46212</v>
      </c>
      <c r="B32" s="1" t="str">
        <f t="shared" si="1"/>
        <v>Thursday</v>
      </c>
      <c r="C32" s="2"/>
      <c r="D32" s="2"/>
      <c r="E32" s="2"/>
      <c r="F32" s="2" t="s">
        <v>14</v>
      </c>
      <c r="G32" s="2"/>
      <c r="H32" s="9"/>
      <c r="I32" s="5" t="str">
        <f t="shared" si="4"/>
        <v/>
      </c>
      <c r="J32" s="2" t="str">
        <f t="shared" si="2"/>
        <v>Estate Management</v>
      </c>
      <c r="K32" s="8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>12</v>
      </c>
      <c r="L32" s="20" t="str" cm="1">
        <f t="array" ref="L32">IF(H32&lt;&gt;"",($A32-(_xlfn.XLOOKUP(TRUE,H$1:H31&lt;&gt;"",$A$1:$A31,,,-1)))/7,"")</f>
        <v/>
      </c>
      <c r="M32" s="28" t="str">
        <f t="shared" si="3"/>
        <v/>
      </c>
      <c r="N32" s="4" t="str">
        <f t="shared" si="5"/>
        <v/>
      </c>
      <c r="O32" s="15" t="str">
        <f>IF(MONTH(A32)&lt;&gt;MONTH(A33),COUNTIF(C$23:F32,"&lt;&gt;")+COUNTIF(H$23:H32,"&lt;&gt;")-SUM(O$23:O31),"")</f>
        <v/>
      </c>
      <c r="P32" s="15" t="str">
        <f>IF(MONTH(A32)&lt;&gt;MONTH(A33),COUNTIF(J$23:J32,"&lt;&gt;")-COUNTBLANK(J$23:J32)-SUM(P$23:P31),"")</f>
        <v/>
      </c>
    </row>
    <row r="33" spans="1:16" x14ac:dyDescent="0.25">
      <c r="A33" s="3">
        <f t="shared" si="6"/>
        <v>46219</v>
      </c>
      <c r="B33" s="1" t="str">
        <f t="shared" si="1"/>
        <v>Thursday</v>
      </c>
      <c r="C33" s="2"/>
      <c r="D33" s="2" t="s">
        <v>1</v>
      </c>
      <c r="E33" s="2"/>
      <c r="F33" s="2"/>
      <c r="G33" s="2"/>
      <c r="H33" s="9" t="s">
        <v>3</v>
      </c>
      <c r="I33" s="5" t="str">
        <f t="shared" si="4"/>
        <v xml:space="preserve">Planning &amp; Highways (Planning only), followed by </v>
      </c>
      <c r="J33" s="2" t="str">
        <f t="shared" si="2"/>
        <v>F&amp;GP</v>
      </c>
      <c r="K33" s="8" t="str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/>
      </c>
      <c r="L33" s="20" cm="1">
        <f t="array" ref="L33">IF(H33&lt;&gt;"",($A33-(_xlfn.XLOOKUP(TRUE,H$1:H32&lt;&gt;"",$A$1:$A32,,,-1)))/7,"")</f>
        <v>3</v>
      </c>
      <c r="M33" s="28" t="str">
        <f t="shared" si="3"/>
        <v/>
      </c>
      <c r="N33" s="4" t="str">
        <f t="shared" si="5"/>
        <v/>
      </c>
      <c r="O33" s="15" t="str">
        <f>IF(MONTH(A33)&lt;&gt;MONTH(A34),COUNTIF(C$23:F33,"&lt;&gt;")+COUNTIF(H$23:H33,"&lt;&gt;")-SUM(O$23:O32),"")</f>
        <v/>
      </c>
      <c r="P33" s="15" t="str">
        <f>IF(MONTH(A33)&lt;&gt;MONTH(A34),COUNTIF(J$23:J33,"&lt;&gt;")-COUNTBLANK(J$23:J33)-SUM(P$23:P32),"")</f>
        <v/>
      </c>
    </row>
    <row r="34" spans="1:16" x14ac:dyDescent="0.25">
      <c r="A34" s="3">
        <f t="shared" si="6"/>
        <v>46226</v>
      </c>
      <c r="B34" s="1" t="str">
        <f t="shared" si="1"/>
        <v>Thursday</v>
      </c>
      <c r="C34" s="2"/>
      <c r="D34" s="2"/>
      <c r="E34" s="2"/>
      <c r="F34" s="2"/>
      <c r="G34" s="2"/>
      <c r="H34" s="9"/>
      <c r="I34" s="5" t="str">
        <f t="shared" si="4"/>
        <v/>
      </c>
      <c r="J34" s="2" t="str">
        <f t="shared" si="2"/>
        <v/>
      </c>
      <c r="K34" s="8" t="str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/>
      </c>
      <c r="L34" s="20" t="str" cm="1">
        <f t="array" ref="L34">IF(H34&lt;&gt;"",($A34-(_xlfn.XLOOKUP(TRUE,H$1:H33&lt;&gt;"",$A$1:$A33,,,-1)))/7,"")</f>
        <v/>
      </c>
      <c r="M34" s="28" t="str">
        <f t="shared" si="3"/>
        <v/>
      </c>
      <c r="N34" s="4" t="str">
        <f t="shared" si="5"/>
        <v/>
      </c>
      <c r="O34" s="15" t="str">
        <f>IF(MONTH(A34)&lt;&gt;MONTH(A35),COUNTIF(C$23:F34,"&lt;&gt;")+COUNTIF(H$23:H34,"&lt;&gt;")-SUM(O$23:O33),"")</f>
        <v/>
      </c>
      <c r="P34" s="15" t="str">
        <f>IF(MONTH(A34)&lt;&gt;MONTH(A35),COUNTIF(J$23:J34,"&lt;&gt;")-COUNTBLANK(J$23:J34)-SUM(P$23:P33),"")</f>
        <v/>
      </c>
    </row>
    <row r="35" spans="1:16" x14ac:dyDescent="0.25">
      <c r="A35" s="3">
        <f t="shared" si="6"/>
        <v>46233</v>
      </c>
      <c r="B35" s="1" t="str">
        <f t="shared" si="1"/>
        <v>Thursday</v>
      </c>
      <c r="C35" s="2" t="s">
        <v>0</v>
      </c>
      <c r="D35" s="2"/>
      <c r="E35" s="2"/>
      <c r="F35" s="2"/>
      <c r="G35" s="2"/>
      <c r="H35" s="9"/>
      <c r="I35" s="5" t="str">
        <f t="shared" si="4"/>
        <v/>
      </c>
      <c r="J35" s="2" t="str">
        <f t="shared" si="2"/>
        <v>Full</v>
      </c>
      <c r="K35" s="8" t="str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/>
      </c>
      <c r="L35" s="20" t="str" cm="1">
        <f t="array" ref="L35">IF(H35&lt;&gt;"",($A35-(_xlfn.XLOOKUP(TRUE,H$1:H34&lt;&gt;"",$A$1:$A34,,,-1)))/7,"")</f>
        <v/>
      </c>
      <c r="M35" s="28" t="str">
        <f t="shared" si="3"/>
        <v>N</v>
      </c>
      <c r="N35" s="4" t="str">
        <f t="shared" si="5"/>
        <v>July</v>
      </c>
      <c r="O35" s="15">
        <f>IF(MONTH(A35)&lt;&gt;MONTH(A36),COUNTIF(C$23:F35,"&lt;&gt;")+COUNTIF(H$23:H35,"&lt;&gt;")-SUM(O$23:O34),"")</f>
        <v>4</v>
      </c>
      <c r="P35" s="15">
        <f>IF(MONTH(A35)&lt;&gt;MONTH(A36),COUNTIF(J$23:J35,"&lt;&gt;")-COUNTBLANK(J$23:J35)-SUM(P$23:P34),"")</f>
        <v>3</v>
      </c>
    </row>
    <row r="36" spans="1:16" x14ac:dyDescent="0.25">
      <c r="A36" s="3">
        <f t="shared" si="6"/>
        <v>46240</v>
      </c>
      <c r="B36" s="1" t="str">
        <f t="shared" si="1"/>
        <v>Thursday</v>
      </c>
      <c r="C36" s="2"/>
      <c r="D36" s="2"/>
      <c r="E36" s="2"/>
      <c r="F36" s="2"/>
      <c r="G36" s="2"/>
      <c r="H36" s="9" t="s">
        <v>3</v>
      </c>
      <c r="I36" s="5" t="str">
        <f t="shared" si="4"/>
        <v/>
      </c>
      <c r="J36" s="2" t="str">
        <f t="shared" si="2"/>
        <v>Planning &amp; Highways (Planning only)</v>
      </c>
      <c r="K36" s="8" t="str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/>
      </c>
      <c r="L36" s="20" cm="1">
        <f t="array" ref="L36">IF(H36&lt;&gt;"",($A36-(_xlfn.XLOOKUP(TRUE,H$1:H35&lt;&gt;"",$A$1:$A35,,,-1)))/7,"")</f>
        <v>3</v>
      </c>
      <c r="M36" s="28" t="str">
        <f t="shared" si="3"/>
        <v/>
      </c>
      <c r="N36" s="4" t="str">
        <f t="shared" si="5"/>
        <v/>
      </c>
      <c r="O36" s="15" t="str">
        <f>IF(MONTH(A36)&lt;&gt;MONTH(A37),COUNTIF(C$23:F36,"&lt;&gt;")+COUNTIF(H$23:H36,"&lt;&gt;")-SUM(O$23:O35),"")</f>
        <v/>
      </c>
      <c r="P36" s="15" t="str">
        <f>IF(MONTH(A36)&lt;&gt;MONTH(A37),COUNTIF(J$23:J36,"&lt;&gt;")-COUNTBLANK(J$23:J36)-SUM(P$23:P35),"")</f>
        <v/>
      </c>
    </row>
    <row r="37" spans="1:16" x14ac:dyDescent="0.25">
      <c r="A37" s="3">
        <f t="shared" si="6"/>
        <v>46247</v>
      </c>
      <c r="B37" s="1" t="str">
        <f t="shared" si="1"/>
        <v>Thursday</v>
      </c>
      <c r="C37" s="2"/>
      <c r="D37" s="2"/>
      <c r="E37" s="2"/>
      <c r="F37" s="2"/>
      <c r="G37" s="2"/>
      <c r="H37" s="9"/>
      <c r="I37" s="5" t="str">
        <f t="shared" si="4"/>
        <v/>
      </c>
      <c r="J37" s="2" t="str">
        <f t="shared" si="2"/>
        <v/>
      </c>
      <c r="K37" s="8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20" t="str" cm="1">
        <f t="array" ref="L37">IF(H37&lt;&gt;"",($A37-(_xlfn.XLOOKUP(TRUE,H$1:H36&lt;&gt;"",$A$1:$A36,,,-1)))/7,"")</f>
        <v/>
      </c>
      <c r="M37" s="28" t="str">
        <f t="shared" si="3"/>
        <v/>
      </c>
      <c r="N37" s="4" t="str">
        <f t="shared" si="5"/>
        <v/>
      </c>
      <c r="O37" s="15" t="str">
        <f>IF(MONTH(A37)&lt;&gt;MONTH(A38),COUNTIF(C$23:F37,"&lt;&gt;")+COUNTIF(H$23:H37,"&lt;&gt;")-SUM(O$23:O36),"")</f>
        <v/>
      </c>
      <c r="P37" s="15" t="str">
        <f>IF(MONTH(A37)&lt;&gt;MONTH(A38),COUNTIF(J$23:J37,"&lt;&gt;")-COUNTBLANK(J$23:J37)-SUM(P$23:P36),"")</f>
        <v/>
      </c>
    </row>
    <row r="38" spans="1:16" x14ac:dyDescent="0.25">
      <c r="A38" s="3">
        <f t="shared" si="6"/>
        <v>46254</v>
      </c>
      <c r="B38" s="1" t="str">
        <f t="shared" si="1"/>
        <v>Thursday</v>
      </c>
      <c r="C38" s="2"/>
      <c r="D38" s="2"/>
      <c r="E38" s="2"/>
      <c r="F38" s="2"/>
      <c r="G38" s="2"/>
      <c r="H38" s="9"/>
      <c r="I38" s="5" t="str">
        <f t="shared" si="4"/>
        <v/>
      </c>
      <c r="J38" s="2" t="str">
        <f t="shared" si="2"/>
        <v/>
      </c>
      <c r="K38" s="8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20" t="str" cm="1">
        <f t="array" ref="L38">IF(H38&lt;&gt;"",($A38-(_xlfn.XLOOKUP(TRUE,H$1:H37&lt;&gt;"",$A$1:$A37,,,-1)))/7,"")</f>
        <v/>
      </c>
      <c r="M38" s="28" t="str">
        <f t="shared" si="3"/>
        <v/>
      </c>
      <c r="N38" s="4" t="str">
        <f t="shared" si="5"/>
        <v/>
      </c>
      <c r="O38" s="15" t="str">
        <f>IF(MONTH(A38)&lt;&gt;MONTH(A39),COUNTIF(C$23:F38,"&lt;&gt;")+COUNTIF(H$23:H38,"&lt;&gt;")-SUM(O$23:O37),"")</f>
        <v/>
      </c>
      <c r="P38" s="15" t="str">
        <f>IF(MONTH(A38)&lt;&gt;MONTH(A39),COUNTIF(J$23:J38,"&lt;&gt;")-COUNTBLANK(J$23:J38)-SUM(P$23:P37),"")</f>
        <v/>
      </c>
    </row>
    <row r="39" spans="1:16" x14ac:dyDescent="0.25">
      <c r="A39" s="3">
        <f t="shared" si="6"/>
        <v>46261</v>
      </c>
      <c r="B39" s="1" t="str">
        <f t="shared" si="1"/>
        <v>Thursday</v>
      </c>
      <c r="C39" s="2"/>
      <c r="D39" s="2" t="s">
        <v>1</v>
      </c>
      <c r="E39" s="2"/>
      <c r="F39" s="2"/>
      <c r="G39" s="2"/>
      <c r="H39" s="9" t="s">
        <v>3</v>
      </c>
      <c r="I39" s="5" t="str">
        <f t="shared" si="4"/>
        <v xml:space="preserve">Planning &amp; Highways (Planning only), followed by </v>
      </c>
      <c r="J39" s="2" t="str">
        <f t="shared" si="2"/>
        <v>F&amp;GP</v>
      </c>
      <c r="K39" s="8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20" cm="1">
        <f t="array" ref="L39">IF(H39&lt;&gt;"",($A39-(_xlfn.XLOOKUP(TRUE,H$1:H38&lt;&gt;"",$A$1:$A38,,,-1)))/7,"")</f>
        <v>3</v>
      </c>
      <c r="M39" s="28" t="str">
        <f t="shared" si="3"/>
        <v/>
      </c>
      <c r="N39" s="4" t="str">
        <f t="shared" si="5"/>
        <v>August</v>
      </c>
      <c r="O39" s="15">
        <f>IF(MONTH(A39)&lt;&gt;MONTH(A40),COUNTIF(C$23:F39,"&lt;&gt;")+COUNTIF(H$23:H39,"&lt;&gt;")-SUM(O$23:O38),"")</f>
        <v>3</v>
      </c>
      <c r="P39" s="15">
        <f>IF(MONTH(A39)&lt;&gt;MONTH(A40),COUNTIF(J$23:J39,"&lt;&gt;")-COUNTBLANK(J$23:J39)-SUM(P$23:P38),"")</f>
        <v>2</v>
      </c>
    </row>
    <row r="40" spans="1:16" x14ac:dyDescent="0.25">
      <c r="A40" s="3">
        <f t="shared" si="6"/>
        <v>46268</v>
      </c>
      <c r="B40" s="1" t="str">
        <f t="shared" si="1"/>
        <v>Thursday</v>
      </c>
      <c r="C40" s="2"/>
      <c r="D40" s="2"/>
      <c r="E40" s="2" t="s">
        <v>2</v>
      </c>
      <c r="F40" s="2"/>
      <c r="G40" s="2"/>
      <c r="H40" s="9"/>
      <c r="I40" s="5" t="str">
        <f t="shared" si="4"/>
        <v/>
      </c>
      <c r="J40" s="2" t="str">
        <f t="shared" si="2"/>
        <v>Community</v>
      </c>
      <c r="K40" s="8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>14</v>
      </c>
      <c r="L40" s="20" t="str" cm="1">
        <f t="array" ref="L40">IF(H40&lt;&gt;"",($A40-(_xlfn.XLOOKUP(TRUE,H$1:H39&lt;&gt;"",$A$1:$A39,,,-1)))/7,"")</f>
        <v/>
      </c>
      <c r="M40" s="28" t="str">
        <f t="shared" si="3"/>
        <v/>
      </c>
      <c r="N40" s="4" t="str">
        <f t="shared" si="5"/>
        <v/>
      </c>
      <c r="O40" s="15" t="str">
        <f>IF(MONTH(A40)&lt;&gt;MONTH(A41),COUNTIF(C$23:F40,"&lt;&gt;")+COUNTIF(H$23:H40,"&lt;&gt;")-SUM(O$23:O39),"")</f>
        <v/>
      </c>
      <c r="P40" s="15" t="str">
        <f>IF(MONTH(A40)&lt;&gt;MONTH(A41),COUNTIF(J$23:J40,"&lt;&gt;")-COUNTBLANK(J$23:J40)-SUM(P$23:P39),"")</f>
        <v/>
      </c>
    </row>
    <row r="41" spans="1:16" x14ac:dyDescent="0.25">
      <c r="A41" s="3">
        <f t="shared" si="6"/>
        <v>46275</v>
      </c>
      <c r="B41" s="1" t="str">
        <f t="shared" si="1"/>
        <v>Thursday</v>
      </c>
      <c r="C41" s="2" t="s">
        <v>0</v>
      </c>
      <c r="D41" s="2"/>
      <c r="E41" s="2"/>
      <c r="F41" s="2"/>
      <c r="G41" s="2"/>
      <c r="H41" s="9"/>
      <c r="I41" s="5" t="str">
        <f t="shared" si="4"/>
        <v/>
      </c>
      <c r="J41" s="2" t="str">
        <f t="shared" si="2"/>
        <v>Full</v>
      </c>
      <c r="K41" s="8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20" t="str" cm="1">
        <f t="array" ref="L41">IF(H41&lt;&gt;"",($A41-(_xlfn.XLOOKUP(TRUE,H$1:H40&lt;&gt;"",$A$1:$A40,,,-1)))/7,"")</f>
        <v/>
      </c>
      <c r="M41" s="28" t="str">
        <f t="shared" si="3"/>
        <v>Y</v>
      </c>
      <c r="N41" s="4" t="str">
        <f t="shared" si="5"/>
        <v/>
      </c>
      <c r="O41" s="15" t="str">
        <f>IF(MONTH(A41)&lt;&gt;MONTH(A42),COUNTIF(C$23:F41,"&lt;&gt;")+COUNTIF(H$23:H41,"&lt;&gt;")-SUM(O$23:O40),"")</f>
        <v/>
      </c>
      <c r="P41" s="15" t="str">
        <f>IF(MONTH(A41)&lt;&gt;MONTH(A42),COUNTIF(J$23:J41,"&lt;&gt;")-COUNTBLANK(J$23:J41)-SUM(P$23:P40),"")</f>
        <v/>
      </c>
    </row>
    <row r="42" spans="1:16" x14ac:dyDescent="0.25">
      <c r="A42" s="3">
        <f t="shared" si="6"/>
        <v>46282</v>
      </c>
      <c r="B42" s="1" t="str">
        <f t="shared" si="1"/>
        <v>Thursday</v>
      </c>
      <c r="C42" s="2"/>
      <c r="D42" s="2"/>
      <c r="E42" s="2"/>
      <c r="F42" s="2"/>
      <c r="G42" s="2" t="s">
        <v>7</v>
      </c>
      <c r="H42" s="9" t="s">
        <v>3</v>
      </c>
      <c r="I42" s="5" t="str">
        <f t="shared" si="4"/>
        <v/>
      </c>
      <c r="J42" s="2" t="str">
        <f t="shared" si="2"/>
        <v>Planning &amp; Highways (Both)</v>
      </c>
      <c r="K42" s="8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20" cm="1">
        <f t="array" ref="L42">IF(H42&lt;&gt;"",($A42-(_xlfn.XLOOKUP(TRUE,H$1:H41&lt;&gt;"",$A$1:$A41,,,-1)))/7,"")</f>
        <v>3</v>
      </c>
      <c r="M42" s="28" t="str">
        <f t="shared" si="3"/>
        <v/>
      </c>
      <c r="N42" s="4" t="str">
        <f t="shared" si="5"/>
        <v/>
      </c>
      <c r="O42" s="15" t="str">
        <f>IF(MONTH(A42)&lt;&gt;MONTH(A43),COUNTIF(C$23:F42,"&lt;&gt;")+COUNTIF(H$23:H42,"&lt;&gt;")-SUM(O$23:O41),"")</f>
        <v/>
      </c>
      <c r="P42" s="15" t="str">
        <f>IF(MONTH(A42)&lt;&gt;MONTH(A43),COUNTIF(J$23:J42,"&lt;&gt;")-COUNTBLANK(J$23:J42)-SUM(P$23:P41),"")</f>
        <v/>
      </c>
    </row>
    <row r="43" spans="1:16" x14ac:dyDescent="0.25">
      <c r="A43" s="3">
        <f t="shared" si="6"/>
        <v>46289</v>
      </c>
      <c r="B43" s="1" t="str">
        <f t="shared" si="1"/>
        <v>Thursday</v>
      </c>
      <c r="C43" s="2"/>
      <c r="D43" s="2"/>
      <c r="E43" s="2"/>
      <c r="F43" s="2"/>
      <c r="G43" s="2"/>
      <c r="H43" s="9"/>
      <c r="I43" s="5" t="str">
        <f t="shared" si="4"/>
        <v/>
      </c>
      <c r="J43" s="2" t="str">
        <f t="shared" si="2"/>
        <v/>
      </c>
      <c r="K43" s="8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20" t="str" cm="1">
        <f t="array" ref="L43">IF(H43&lt;&gt;"",($A43-(_xlfn.XLOOKUP(TRUE,H$1:H42&lt;&gt;"",$A$1:$A42,,,-1)))/7,"")</f>
        <v/>
      </c>
      <c r="M43" s="28" t="str">
        <f t="shared" si="3"/>
        <v/>
      </c>
      <c r="N43" s="4" t="str">
        <f t="shared" si="5"/>
        <v>September</v>
      </c>
      <c r="O43" s="15">
        <f>IF(MONTH(A43)&lt;&gt;MONTH(A44),COUNTIF(C$23:F43,"&lt;&gt;")+COUNTIF(H$23:H43,"&lt;&gt;")-SUM(O$23:O42),"")</f>
        <v>3</v>
      </c>
      <c r="P43" s="15">
        <f>IF(MONTH(A43)&lt;&gt;MONTH(A44),COUNTIF(J$23:J43,"&lt;&gt;")-COUNTBLANK(J$23:J43)-SUM(P$23:P42),"")</f>
        <v>3</v>
      </c>
    </row>
    <row r="44" spans="1:16" x14ac:dyDescent="0.25">
      <c r="A44" s="3">
        <f t="shared" si="6"/>
        <v>46296</v>
      </c>
      <c r="B44" s="1" t="str">
        <f t="shared" si="1"/>
        <v>Thursday</v>
      </c>
      <c r="C44" s="2"/>
      <c r="D44" s="2"/>
      <c r="E44" s="2"/>
      <c r="F44" s="2"/>
      <c r="G44" s="2"/>
      <c r="H44" s="9"/>
      <c r="I44" s="5" t="str">
        <f t="shared" si="4"/>
        <v/>
      </c>
      <c r="J44" s="2" t="str">
        <f t="shared" si="2"/>
        <v/>
      </c>
      <c r="K44" s="8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20" t="str" cm="1">
        <f t="array" ref="L44">IF(H44&lt;&gt;"",($A44-(_xlfn.XLOOKUP(TRUE,H$1:H43&lt;&gt;"",$A$1:$A43,,,-1)))/7,"")</f>
        <v/>
      </c>
      <c r="M44" s="28" t="str">
        <f t="shared" si="3"/>
        <v/>
      </c>
      <c r="N44" s="4" t="str">
        <f t="shared" si="5"/>
        <v/>
      </c>
      <c r="O44" s="15" t="str">
        <f>IF(MONTH(A44)&lt;&gt;MONTH(A45),COUNTIF(C$23:F44,"&lt;&gt;")+COUNTIF(H$23:H44,"&lt;&gt;")-SUM(O$23:O43),"")</f>
        <v/>
      </c>
      <c r="P44" s="15" t="str">
        <f>IF(MONTH(A44)&lt;&gt;MONTH(A45),COUNTIF(J$23:J44,"&lt;&gt;")-COUNTBLANK(J$23:J44)-SUM(P$23:P43),"")</f>
        <v/>
      </c>
    </row>
    <row r="45" spans="1:16" x14ac:dyDescent="0.25">
      <c r="A45" s="3">
        <f t="shared" si="6"/>
        <v>46303</v>
      </c>
      <c r="B45" s="1" t="str">
        <f t="shared" si="1"/>
        <v>Thursday</v>
      </c>
      <c r="C45" s="2"/>
      <c r="D45" s="2"/>
      <c r="E45" s="2"/>
      <c r="F45" s="2" t="s">
        <v>14</v>
      </c>
      <c r="G45" s="2"/>
      <c r="H45" s="9" t="s">
        <v>3</v>
      </c>
      <c r="I45" s="5" t="str">
        <f t="shared" si="4"/>
        <v xml:space="preserve">Planning &amp; Highways (Planning only), followed by </v>
      </c>
      <c r="J45" s="2" t="str">
        <f t="shared" si="2"/>
        <v>Estate Management</v>
      </c>
      <c r="K45" s="8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>13</v>
      </c>
      <c r="L45" s="20" cm="1">
        <f t="array" ref="L45">IF(H45&lt;&gt;"",($A45-(_xlfn.XLOOKUP(TRUE,H$1:H44&lt;&gt;"",$A$1:$A44,,,-1)))/7,"")</f>
        <v>3</v>
      </c>
      <c r="M45" s="28" t="str">
        <f t="shared" si="3"/>
        <v/>
      </c>
      <c r="N45" s="4" t="str">
        <f t="shared" si="5"/>
        <v/>
      </c>
      <c r="O45" s="15" t="str">
        <f>IF(MONTH(A45)&lt;&gt;MONTH(A46),COUNTIF(C$23:F45,"&lt;&gt;")+COUNTIF(H$23:H45,"&lt;&gt;")-SUM(O$23:O44),"")</f>
        <v/>
      </c>
      <c r="P45" s="15" t="str">
        <f>IF(MONTH(A45)&lt;&gt;MONTH(A46),COUNTIF(J$23:J45,"&lt;&gt;")-COUNTBLANK(J$23:J45)-SUM(P$23:P44),"")</f>
        <v/>
      </c>
    </row>
    <row r="46" spans="1:16" x14ac:dyDescent="0.25">
      <c r="A46" s="3">
        <f t="shared" si="6"/>
        <v>46310</v>
      </c>
      <c r="B46" s="1" t="str">
        <f t="shared" si="1"/>
        <v>Thursday</v>
      </c>
      <c r="C46" s="2"/>
      <c r="D46" s="2"/>
      <c r="E46" s="2"/>
      <c r="F46" s="2"/>
      <c r="G46" s="2"/>
      <c r="H46" s="9"/>
      <c r="I46" s="5" t="str">
        <f t="shared" si="4"/>
        <v/>
      </c>
      <c r="J46" s="2" t="str">
        <f t="shared" si="2"/>
        <v/>
      </c>
      <c r="K46" s="8" t="str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/>
      </c>
      <c r="L46" s="20" t="str" cm="1">
        <f t="array" ref="L46">IF(H46&lt;&gt;"",($A46-(_xlfn.XLOOKUP(TRUE,H$1:H45&lt;&gt;"",$A$1:$A45,,,-1)))/7,"")</f>
        <v/>
      </c>
      <c r="M46" s="28" t="str">
        <f t="shared" si="3"/>
        <v/>
      </c>
      <c r="N46" s="4" t="str">
        <f t="shared" si="5"/>
        <v/>
      </c>
      <c r="O46" s="15" t="str">
        <f>IF(MONTH(A46)&lt;&gt;MONTH(A47),COUNTIF(C$23:F46,"&lt;&gt;")+COUNTIF(H$23:H46,"&lt;&gt;")-SUM(O$23:O45),"")</f>
        <v/>
      </c>
      <c r="P46" s="15" t="str">
        <f>IF(MONTH(A46)&lt;&gt;MONTH(A47),COUNTIF(J$23:J46,"&lt;&gt;")-COUNTBLANK(J$23:J46)-SUM(P$23:P45),"")</f>
        <v/>
      </c>
    </row>
    <row r="47" spans="1:16" x14ac:dyDescent="0.25">
      <c r="A47" s="3">
        <f t="shared" si="6"/>
        <v>46317</v>
      </c>
      <c r="B47" s="1" t="str">
        <f t="shared" si="1"/>
        <v>Thursday</v>
      </c>
      <c r="C47" s="2"/>
      <c r="D47" s="2"/>
      <c r="E47" s="2"/>
      <c r="F47" s="2"/>
      <c r="G47" s="2"/>
      <c r="H47" s="9"/>
      <c r="I47" s="5" t="str">
        <f t="shared" si="4"/>
        <v/>
      </c>
      <c r="J47" s="2" t="str">
        <f t="shared" si="2"/>
        <v/>
      </c>
      <c r="K47" s="8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20" t="str" cm="1">
        <f t="array" ref="L47">IF(H47&lt;&gt;"",($A47-(_xlfn.XLOOKUP(TRUE,H$1:H46&lt;&gt;"",$A$1:$A46,,,-1)))/7,"")</f>
        <v/>
      </c>
      <c r="M47" s="28" t="str">
        <f t="shared" si="3"/>
        <v/>
      </c>
      <c r="N47" s="4" t="str">
        <f t="shared" si="5"/>
        <v/>
      </c>
      <c r="O47" s="15" t="str">
        <f>IF(MONTH(A47)&lt;&gt;MONTH(A48),COUNTIF(C$23:F47,"&lt;&gt;")+COUNTIF(H$23:H47,"&lt;&gt;")-SUM(O$23:O46),"")</f>
        <v/>
      </c>
      <c r="P47" s="15" t="str">
        <f>IF(MONTH(A47)&lt;&gt;MONTH(A48),COUNTIF(J$23:J47,"&lt;&gt;")-COUNTBLANK(J$23:J47)-SUM(P$23:P46),"")</f>
        <v/>
      </c>
    </row>
    <row r="48" spans="1:16" x14ac:dyDescent="0.25">
      <c r="A48" s="3">
        <f t="shared" si="6"/>
        <v>46324</v>
      </c>
      <c r="B48" s="1" t="str">
        <f t="shared" si="1"/>
        <v>Thursday</v>
      </c>
      <c r="C48" s="2"/>
      <c r="D48" s="2" t="s">
        <v>1</v>
      </c>
      <c r="E48" s="2"/>
      <c r="F48" s="2"/>
      <c r="G48" s="2"/>
      <c r="H48" s="9" t="s">
        <v>3</v>
      </c>
      <c r="I48" s="5" t="str">
        <f t="shared" si="4"/>
        <v xml:space="preserve">Planning &amp; Highways (Planning only), followed by </v>
      </c>
      <c r="J48" s="2" t="str">
        <f t="shared" si="2"/>
        <v>F&amp;GP</v>
      </c>
      <c r="K48" s="8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20" cm="1">
        <f t="array" ref="L48">IF(H48&lt;&gt;"",($A48-(_xlfn.XLOOKUP(TRUE,H$1:H47&lt;&gt;"",$A$1:$A47,,,-1)))/7,"")</f>
        <v>3</v>
      </c>
      <c r="M48" s="28" t="str">
        <f t="shared" si="3"/>
        <v/>
      </c>
      <c r="N48" s="4" t="str">
        <f t="shared" si="5"/>
        <v>October</v>
      </c>
      <c r="O48" s="15">
        <f>IF(MONTH(A48)&lt;&gt;MONTH(A49),COUNTIF(C$23:F48,"&lt;&gt;")+COUNTIF(H$23:H48,"&lt;&gt;")-SUM(O$23:O47),"")</f>
        <v>4</v>
      </c>
      <c r="P48" s="15">
        <f>IF(MONTH(A48)&lt;&gt;MONTH(A49),COUNTIF(J$23:J48,"&lt;&gt;")-COUNTBLANK(J$23:J48)-SUM(P$23:P47),"")</f>
        <v>2</v>
      </c>
    </row>
    <row r="49" spans="1:16" x14ac:dyDescent="0.25">
      <c r="A49" s="3">
        <f t="shared" si="6"/>
        <v>46331</v>
      </c>
      <c r="B49" s="1" t="str">
        <f t="shared" si="1"/>
        <v>Thursday</v>
      </c>
      <c r="C49" s="2"/>
      <c r="D49" s="2"/>
      <c r="E49" s="2"/>
      <c r="F49" s="2"/>
      <c r="G49" s="2"/>
      <c r="H49" s="9"/>
      <c r="I49" s="5" t="str">
        <f t="shared" si="4"/>
        <v/>
      </c>
      <c r="J49" s="2" t="str">
        <f t="shared" si="2"/>
        <v/>
      </c>
      <c r="K49" s="8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20" t="str" cm="1">
        <f t="array" ref="L49">IF(H49&lt;&gt;"",($A49-(_xlfn.XLOOKUP(TRUE,H$1:H48&lt;&gt;"",$A$1:$A48,,,-1)))/7,"")</f>
        <v/>
      </c>
      <c r="M49" s="28" t="str">
        <f t="shared" si="3"/>
        <v/>
      </c>
      <c r="N49" s="4" t="str">
        <f t="shared" si="5"/>
        <v/>
      </c>
      <c r="O49" s="15" t="str">
        <f>IF(MONTH(A49)&lt;&gt;MONTH(A50),COUNTIF(C$23:F49,"&lt;&gt;")+COUNTIF(H$23:H49,"&lt;&gt;")-SUM(O$23:O48),"")</f>
        <v/>
      </c>
      <c r="P49" s="15" t="str">
        <f>IF(MONTH(A49)&lt;&gt;MONTH(A50),COUNTIF(J$23:J49,"&lt;&gt;")-COUNTBLANK(J$23:J49)-SUM(P$23:P48),"")</f>
        <v/>
      </c>
    </row>
    <row r="50" spans="1:16" x14ac:dyDescent="0.25">
      <c r="A50" s="3">
        <f t="shared" si="6"/>
        <v>46338</v>
      </c>
      <c r="B50" s="1" t="str">
        <f t="shared" si="1"/>
        <v>Thursday</v>
      </c>
      <c r="C50" s="2" t="s">
        <v>0</v>
      </c>
      <c r="D50" s="2"/>
      <c r="E50" s="2"/>
      <c r="F50" s="2"/>
      <c r="G50" s="2"/>
      <c r="H50" s="9"/>
      <c r="I50" s="5" t="str">
        <f t="shared" si="4"/>
        <v/>
      </c>
      <c r="J50" s="2" t="str">
        <f t="shared" si="2"/>
        <v>Full</v>
      </c>
      <c r="K50" s="8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20" t="str" cm="1">
        <f t="array" ref="L50">IF(H50&lt;&gt;"",($A50-(_xlfn.XLOOKUP(TRUE,H$1:H49&lt;&gt;"",$A$1:$A49,,,-1)))/7,"")</f>
        <v/>
      </c>
      <c r="M50" s="28" t="str">
        <f t="shared" si="3"/>
        <v>Y</v>
      </c>
      <c r="N50" s="4" t="str">
        <f t="shared" si="5"/>
        <v/>
      </c>
      <c r="O50" s="15" t="str">
        <f>IF(MONTH(A50)&lt;&gt;MONTH(A51),COUNTIF(C$23:F50,"&lt;&gt;")+COUNTIF(H$23:H50,"&lt;&gt;")-SUM(O$23:O49),"")</f>
        <v/>
      </c>
      <c r="P50" s="15" t="str">
        <f>IF(MONTH(A50)&lt;&gt;MONTH(A51),COUNTIF(J$23:J50,"&lt;&gt;")-COUNTBLANK(J$23:J50)-SUM(P$23:P49),"")</f>
        <v/>
      </c>
    </row>
    <row r="51" spans="1:16" x14ac:dyDescent="0.25">
      <c r="A51" s="3">
        <f t="shared" si="6"/>
        <v>46345</v>
      </c>
      <c r="B51" s="1" t="str">
        <f t="shared" si="1"/>
        <v>Thursday</v>
      </c>
      <c r="C51" s="2"/>
      <c r="D51" s="2"/>
      <c r="E51" s="2" t="s">
        <v>2</v>
      </c>
      <c r="F51" s="2"/>
      <c r="G51" s="2"/>
      <c r="H51" s="9" t="s">
        <v>3</v>
      </c>
      <c r="I51" s="5" t="str">
        <f t="shared" si="4"/>
        <v xml:space="preserve">Planning &amp; Highways (Planning only), followed by </v>
      </c>
      <c r="J51" s="2" t="str">
        <f t="shared" si="2"/>
        <v>Community</v>
      </c>
      <c r="K51" s="8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>11</v>
      </c>
      <c r="L51" s="20" cm="1">
        <f t="array" ref="L51">IF(H51&lt;&gt;"",($A51-(_xlfn.XLOOKUP(TRUE,H$1:H50&lt;&gt;"",$A$1:$A50,,,-1)))/7,"")</f>
        <v>3</v>
      </c>
      <c r="M51" s="28" t="str">
        <f t="shared" si="3"/>
        <v/>
      </c>
      <c r="N51" s="4" t="str">
        <f t="shared" si="5"/>
        <v/>
      </c>
      <c r="O51" s="15" t="str">
        <f>IF(MONTH(A51)&lt;&gt;MONTH(A52),COUNTIF(C$23:F51,"&lt;&gt;")+COUNTIF(H$23:H51,"&lt;&gt;")-SUM(O$23:O50),"")</f>
        <v/>
      </c>
      <c r="P51" s="15" t="str">
        <f>IF(MONTH(A51)&lt;&gt;MONTH(A52),COUNTIF(J$23:J51,"&lt;&gt;")-COUNTBLANK(J$23:J51)-SUM(P$23:P50),"")</f>
        <v/>
      </c>
    </row>
    <row r="52" spans="1:16" x14ac:dyDescent="0.25">
      <c r="A52" s="3">
        <f t="shared" si="6"/>
        <v>46352</v>
      </c>
      <c r="B52" s="1" t="str">
        <f t="shared" si="1"/>
        <v>Thursday</v>
      </c>
      <c r="C52" s="2"/>
      <c r="D52" s="2" t="s">
        <v>27</v>
      </c>
      <c r="E52" s="2"/>
      <c r="F52" s="2"/>
      <c r="G52" s="2"/>
      <c r="H52" s="9"/>
      <c r="I52" s="5" t="str">
        <f t="shared" si="4"/>
        <v/>
      </c>
      <c r="J52" s="2" t="str">
        <f t="shared" si="2"/>
        <v>F&amp;GP (Draft Budget)</v>
      </c>
      <c r="K52" s="8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20" t="str" cm="1">
        <f t="array" ref="L52">IF(H52&lt;&gt;"",($A52-(_xlfn.XLOOKUP(TRUE,H$1:H51&lt;&gt;"",$A$1:$A51,,,-1)))/7,"")</f>
        <v/>
      </c>
      <c r="M52" s="28" t="str">
        <f t="shared" si="3"/>
        <v/>
      </c>
      <c r="N52" s="4" t="str">
        <f t="shared" si="5"/>
        <v>November</v>
      </c>
      <c r="O52" s="15">
        <f>IF(MONTH(A52)&lt;&gt;MONTH(A53),COUNTIF(C$23:F52,"&lt;&gt;")+COUNTIF(H$23:H52,"&lt;&gt;")-SUM(O$23:O51),"")</f>
        <v>4</v>
      </c>
      <c r="P52" s="15">
        <f>IF(MONTH(A52)&lt;&gt;MONTH(A53),COUNTIF(J$23:J52,"&lt;&gt;")-COUNTBLANK(J$23:J52)-SUM(P$23:P51),"")</f>
        <v>3</v>
      </c>
    </row>
    <row r="53" spans="1:16" x14ac:dyDescent="0.25">
      <c r="A53" s="3">
        <f t="shared" si="6"/>
        <v>46359</v>
      </c>
      <c r="B53" s="1" t="str">
        <f t="shared" si="1"/>
        <v>Thursday</v>
      </c>
      <c r="C53" s="2"/>
      <c r="D53" s="2"/>
      <c r="E53" s="2"/>
      <c r="F53" s="2"/>
      <c r="G53" s="2"/>
      <c r="H53" s="9"/>
      <c r="I53" s="5" t="str">
        <f t="shared" si="4"/>
        <v/>
      </c>
      <c r="J53" s="2" t="str">
        <f t="shared" si="2"/>
        <v/>
      </c>
      <c r="K53" s="8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20" t="str" cm="1">
        <f t="array" ref="L53">IF(H53&lt;&gt;"",($A53-(_xlfn.XLOOKUP(TRUE,H$1:H52&lt;&gt;"",$A$1:$A52,,,-1)))/7,"")</f>
        <v/>
      </c>
      <c r="M53" s="28" t="str">
        <f t="shared" si="3"/>
        <v/>
      </c>
      <c r="N53" s="4" t="str">
        <f t="shared" si="5"/>
        <v/>
      </c>
      <c r="O53" s="15" t="str">
        <f>IF(MONTH(A53)&lt;&gt;MONTH(A54),COUNTIF(C$23:F53,"&lt;&gt;")+COUNTIF(H$23:H53,"&lt;&gt;")-SUM(O$23:O52),"")</f>
        <v/>
      </c>
      <c r="P53" s="15" t="str">
        <f>IF(MONTH(A53)&lt;&gt;MONTH(A54),COUNTIF(J$23:J53,"&lt;&gt;")-COUNTBLANK(J$23:J53)-SUM(P$23:P52),"")</f>
        <v/>
      </c>
    </row>
    <row r="54" spans="1:16" x14ac:dyDescent="0.25">
      <c r="A54" s="3">
        <f t="shared" si="6"/>
        <v>46366</v>
      </c>
      <c r="B54" s="1" t="str">
        <f t="shared" si="1"/>
        <v>Thursday</v>
      </c>
      <c r="C54" s="2"/>
      <c r="D54" s="2"/>
      <c r="E54" s="2"/>
      <c r="F54" s="2"/>
      <c r="G54" s="2" t="s">
        <v>7</v>
      </c>
      <c r="H54" s="9" t="s">
        <v>3</v>
      </c>
      <c r="I54" s="5" t="str">
        <f t="shared" si="4"/>
        <v/>
      </c>
      <c r="J54" s="2" t="str">
        <f t="shared" si="2"/>
        <v>Planning &amp; Highways (Both)</v>
      </c>
      <c r="K54" s="8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20" cm="1">
        <f t="array" ref="L54">IF(H54&lt;&gt;"",($A54-(_xlfn.XLOOKUP(TRUE,H$1:H53&lt;&gt;"",$A$1:$A53,,,-1)))/7,"")</f>
        <v>3</v>
      </c>
      <c r="M54" s="28" t="str">
        <f t="shared" si="3"/>
        <v/>
      </c>
      <c r="N54" s="4" t="str">
        <f t="shared" si="5"/>
        <v/>
      </c>
      <c r="O54" s="15" t="str">
        <f>IF(MONTH(A54)&lt;&gt;MONTH(A55),COUNTIF(C$23:F54,"&lt;&gt;")+COUNTIF(H$23:H54,"&lt;&gt;")-SUM(O$23:O53),"")</f>
        <v/>
      </c>
      <c r="P54" s="15" t="str">
        <f>IF(MONTH(A54)&lt;&gt;MONTH(A55),COUNTIF(J$23:J54,"&lt;&gt;")-COUNTBLANK(J$23:J54)-SUM(P$23:P53),"")</f>
        <v/>
      </c>
    </row>
    <row r="55" spans="1:16" x14ac:dyDescent="0.25">
      <c r="A55" s="3">
        <f t="shared" si="6"/>
        <v>46373</v>
      </c>
      <c r="B55" s="1" t="str">
        <f t="shared" si="1"/>
        <v>Thursday</v>
      </c>
      <c r="C55" s="2"/>
      <c r="D55" s="2"/>
      <c r="E55" s="2"/>
      <c r="F55" s="2"/>
      <c r="G55" s="2"/>
      <c r="H55" s="9"/>
      <c r="I55" s="5" t="str">
        <f t="shared" si="4"/>
        <v/>
      </c>
      <c r="J55" s="2" t="str">
        <f t="shared" si="2"/>
        <v/>
      </c>
      <c r="K55" s="8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20" t="str" cm="1">
        <f t="array" ref="L55">IF(H55&lt;&gt;"",($A55-(_xlfn.XLOOKUP(TRUE,H$1:H54&lt;&gt;"",$A$1:$A54,,,-1)))/7,"")</f>
        <v/>
      </c>
      <c r="M55" s="28" t="str">
        <f t="shared" si="3"/>
        <v/>
      </c>
      <c r="N55" s="4" t="str">
        <f t="shared" si="5"/>
        <v/>
      </c>
      <c r="O55" s="15" t="str">
        <f>IF(MONTH(A55)&lt;&gt;MONTH(A56),COUNTIF(C$23:F55,"&lt;&gt;")+COUNTIF(H$23:H55,"&lt;&gt;")-SUM(O$23:O54),"")</f>
        <v/>
      </c>
      <c r="P55" s="15" t="str">
        <f>IF(MONTH(A55)&lt;&gt;MONTH(A56),COUNTIF(J$23:J55,"&lt;&gt;")-COUNTBLANK(J$23:J55)-SUM(P$23:P54),"")</f>
        <v/>
      </c>
    </row>
    <row r="56" spans="1:16" x14ac:dyDescent="0.25">
      <c r="A56" s="3">
        <f t="shared" si="6"/>
        <v>46380</v>
      </c>
      <c r="B56" s="1" t="str">
        <f t="shared" si="1"/>
        <v>Thursday</v>
      </c>
      <c r="C56" s="2"/>
      <c r="D56" s="2"/>
      <c r="E56" s="2"/>
      <c r="F56" s="2"/>
      <c r="G56" s="2"/>
      <c r="H56" s="9"/>
      <c r="I56" s="5" t="str">
        <f t="shared" si="4"/>
        <v/>
      </c>
      <c r="J56" s="2" t="str">
        <f t="shared" si="2"/>
        <v/>
      </c>
      <c r="K56" s="8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20" t="str" cm="1">
        <f t="array" ref="L56">IF(H56&lt;&gt;"",($A56-(_xlfn.XLOOKUP(TRUE,H$1:H55&lt;&gt;"",$A$1:$A55,,,-1)))/7,"")</f>
        <v/>
      </c>
      <c r="M56" s="28" t="str">
        <f t="shared" si="3"/>
        <v/>
      </c>
      <c r="N56" s="4" t="str">
        <f t="shared" si="5"/>
        <v/>
      </c>
      <c r="O56" s="15" t="str">
        <f>IF(MONTH(A56)&lt;&gt;MONTH(A57),COUNTIF(C$23:F56,"&lt;&gt;")+COUNTIF(H$23:H56,"&lt;&gt;")-SUM(O$23:O55),"")</f>
        <v/>
      </c>
      <c r="P56" s="15" t="str">
        <f>IF(MONTH(A56)&lt;&gt;MONTH(A57),COUNTIF(J$23:J56,"&lt;&gt;")-COUNTBLANK(J$23:J56)-SUM(P$23:P55),"")</f>
        <v/>
      </c>
    </row>
    <row r="57" spans="1:16" x14ac:dyDescent="0.25">
      <c r="A57" s="3">
        <f t="shared" si="6"/>
        <v>46387</v>
      </c>
      <c r="B57" s="1" t="str">
        <f t="shared" si="1"/>
        <v>Thursday</v>
      </c>
      <c r="C57" s="2"/>
      <c r="D57" s="2"/>
      <c r="E57" s="2"/>
      <c r="F57" s="2"/>
      <c r="G57" s="2"/>
      <c r="H57" s="9"/>
      <c r="I57" s="5" t="str">
        <f t="shared" si="4"/>
        <v/>
      </c>
      <c r="J57" s="2" t="str">
        <f t="shared" si="2"/>
        <v/>
      </c>
      <c r="K57" s="8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20" t="str" cm="1">
        <f t="array" ref="L57">IF(H57&lt;&gt;"",($A57-(_xlfn.XLOOKUP(TRUE,H$1:H56&lt;&gt;"",$A$1:$A56,,,-1)))/7,"")</f>
        <v/>
      </c>
      <c r="M57" s="28" t="str">
        <f t="shared" si="3"/>
        <v/>
      </c>
      <c r="N57" s="4" t="str">
        <f t="shared" si="5"/>
        <v>December</v>
      </c>
      <c r="O57" s="15">
        <f>IF(MONTH(A57)&lt;&gt;MONTH(A58),COUNTIF(C$23:F57,"&lt;&gt;")+COUNTIF(H$23:H57,"&lt;&gt;")-SUM(O$23:O56),"")</f>
        <v>1</v>
      </c>
      <c r="P57" s="15">
        <f>IF(MONTH(A57)&lt;&gt;MONTH(A58),COUNTIF(J$23:J57,"&lt;&gt;")-COUNTBLANK(J$23:J57)-SUM(P$23:P56),"")</f>
        <v>1</v>
      </c>
    </row>
    <row r="58" spans="1:16" x14ac:dyDescent="0.25">
      <c r="A58" s="3">
        <f t="shared" si="6"/>
        <v>46394</v>
      </c>
      <c r="B58" s="1" t="str">
        <f t="shared" si="1"/>
        <v>Thursday</v>
      </c>
      <c r="C58" s="2"/>
      <c r="D58" s="2" t="s">
        <v>28</v>
      </c>
      <c r="E58" s="2"/>
      <c r="F58" s="2"/>
      <c r="G58" s="2"/>
      <c r="H58" s="9" t="s">
        <v>3</v>
      </c>
      <c r="I58" s="5" t="str">
        <f t="shared" si="4"/>
        <v xml:space="preserve">Planning &amp; Highways (Planning only), followed by </v>
      </c>
      <c r="J58" s="2" t="str">
        <f t="shared" si="2"/>
        <v>F&amp;GP (Finalise Budget)</v>
      </c>
      <c r="K58" s="8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20" cm="1">
        <f t="array" ref="L58">IF(H58&lt;&gt;"",($A58-(_xlfn.XLOOKUP(TRUE,H$1:H57&lt;&gt;"",$A$1:$A57,,,-1)))/7,"")</f>
        <v>4</v>
      </c>
      <c r="M58" s="28" t="str">
        <f t="shared" si="3"/>
        <v/>
      </c>
      <c r="N58" s="4" t="str">
        <f t="shared" si="5"/>
        <v/>
      </c>
      <c r="O58" s="15" t="str">
        <f>IF(MONTH(A58)&lt;&gt;MONTH(A59),COUNTIF(C$23:F58,"&lt;&gt;")+COUNTIF(H$23:H58,"&lt;&gt;")-SUM(O$23:O57),"")</f>
        <v/>
      </c>
      <c r="P58" s="15" t="str">
        <f>IF(MONTH(A58)&lt;&gt;MONTH(A59),COUNTIF(J$23:J58,"&lt;&gt;")-COUNTBLANK(J$23:J58)-SUM(P$23:P57),"")</f>
        <v/>
      </c>
    </row>
    <row r="59" spans="1:16" x14ac:dyDescent="0.25">
      <c r="A59" s="3">
        <f t="shared" si="6"/>
        <v>46401</v>
      </c>
      <c r="B59" s="1" t="str">
        <f t="shared" si="1"/>
        <v>Thursday</v>
      </c>
      <c r="C59" s="2" t="s">
        <v>26</v>
      </c>
      <c r="D59" s="2"/>
      <c r="E59" s="2"/>
      <c r="F59" s="2"/>
      <c r="G59" s="2"/>
      <c r="H59" s="9"/>
      <c r="I59" s="5" t="str">
        <f t="shared" si="4"/>
        <v/>
      </c>
      <c r="J59" s="2" t="str">
        <f t="shared" si="2"/>
        <v>Full (Budget)</v>
      </c>
      <c r="K59" s="8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20" t="str" cm="1">
        <f t="array" ref="L59">IF(H59&lt;&gt;"",($A59-(_xlfn.XLOOKUP(TRUE,H$1:H58&lt;&gt;"",$A$1:$A58,,,-1)))/7,"")</f>
        <v/>
      </c>
      <c r="M59" s="28" t="str">
        <f t="shared" si="3"/>
        <v>Y</v>
      </c>
      <c r="N59" s="4" t="str">
        <f t="shared" si="5"/>
        <v/>
      </c>
      <c r="O59" s="15" t="str">
        <f>IF(MONTH(A59)&lt;&gt;MONTH(A60),COUNTIF(C$23:F59,"&lt;&gt;")+COUNTIF(H$23:H59,"&lt;&gt;")-SUM(O$23:O58),"")</f>
        <v/>
      </c>
      <c r="P59" s="15" t="str">
        <f>IF(MONTH(A59)&lt;&gt;MONTH(A60),COUNTIF(J$23:J59,"&lt;&gt;")-COUNTBLANK(J$23:J59)-SUM(P$23:P58),"")</f>
        <v/>
      </c>
    </row>
    <row r="60" spans="1:16" x14ac:dyDescent="0.25">
      <c r="A60" s="3">
        <f t="shared" si="6"/>
        <v>46408</v>
      </c>
      <c r="B60" s="1" t="str">
        <f t="shared" si="1"/>
        <v>Thursday</v>
      </c>
      <c r="C60" s="2"/>
      <c r="D60" s="2"/>
      <c r="E60" s="2"/>
      <c r="F60" s="2"/>
      <c r="G60" s="2"/>
      <c r="H60" s="9"/>
      <c r="I60" s="5" t="str">
        <f t="shared" si="4"/>
        <v/>
      </c>
      <c r="J60" s="2" t="str">
        <f t="shared" si="2"/>
        <v/>
      </c>
      <c r="K60" s="8" t="str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/>
      </c>
      <c r="L60" s="20" t="str" cm="1">
        <f t="array" ref="L60">IF(H60&lt;&gt;"",($A60-(_xlfn.XLOOKUP(TRUE,H$1:H59&lt;&gt;"",$A$1:$A59,,,-1)))/7,"")</f>
        <v/>
      </c>
      <c r="M60" s="28" t="str">
        <f t="shared" si="3"/>
        <v/>
      </c>
      <c r="N60" s="4" t="str">
        <f t="shared" si="5"/>
        <v/>
      </c>
      <c r="O60" s="15" t="str">
        <f>IF(MONTH(A60)&lt;&gt;MONTH(A61),COUNTIF(C$23:F60,"&lt;&gt;")+COUNTIF(H$23:H60,"&lt;&gt;")-SUM(O$23:O59),"")</f>
        <v/>
      </c>
      <c r="P60" s="15" t="str">
        <f>IF(MONTH(A60)&lt;&gt;MONTH(A61),COUNTIF(J$23:J60,"&lt;&gt;")-COUNTBLANK(J$23:J60)-SUM(P$23:P59),"")</f>
        <v/>
      </c>
    </row>
    <row r="61" spans="1:16" x14ac:dyDescent="0.25">
      <c r="A61" s="3">
        <f t="shared" si="6"/>
        <v>46415</v>
      </c>
      <c r="B61" s="1" t="str">
        <f t="shared" si="1"/>
        <v>Thursday</v>
      </c>
      <c r="C61" s="2"/>
      <c r="D61" s="2"/>
      <c r="E61" s="2"/>
      <c r="F61" s="2" t="s">
        <v>14</v>
      </c>
      <c r="G61" s="2"/>
      <c r="H61" s="9" t="s">
        <v>3</v>
      </c>
      <c r="I61" s="5" t="str">
        <f t="shared" si="4"/>
        <v xml:space="preserve">Planning &amp; Highways (Planning only), followed by </v>
      </c>
      <c r="J61" s="2" t="str">
        <f t="shared" si="2"/>
        <v>Estate Management</v>
      </c>
      <c r="K61" s="8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16</v>
      </c>
      <c r="L61" s="20" cm="1">
        <f t="array" ref="L61">IF(H61&lt;&gt;"",($A61-(_xlfn.XLOOKUP(TRUE,H$1:H60&lt;&gt;"",$A$1:$A60,,,-1)))/7,"")</f>
        <v>3</v>
      </c>
      <c r="M61" s="28" t="str">
        <f t="shared" si="3"/>
        <v/>
      </c>
      <c r="N61" s="4" t="str">
        <f t="shared" si="5"/>
        <v>January</v>
      </c>
      <c r="O61" s="15">
        <f>IF(MONTH(A61)&lt;&gt;MONTH(A62),COUNTIF(C$23:F61,"&lt;&gt;")+COUNTIF(H$23:H61,"&lt;&gt;")-SUM(O$23:O60),"")</f>
        <v>5</v>
      </c>
      <c r="P61" s="15">
        <f>IF(MONTH(A61)&lt;&gt;MONTH(A62),COUNTIF(J$23:J61,"&lt;&gt;")-COUNTBLANK(J$23:J61)-SUM(P$23:P60),"")</f>
        <v>3</v>
      </c>
    </row>
    <row r="62" spans="1:16" x14ac:dyDescent="0.25">
      <c r="A62" s="3">
        <f t="shared" si="6"/>
        <v>46422</v>
      </c>
      <c r="B62" s="1" t="str">
        <f t="shared" si="1"/>
        <v>Thursday</v>
      </c>
      <c r="C62" s="2"/>
      <c r="D62" s="2"/>
      <c r="E62" s="2"/>
      <c r="F62" s="2"/>
      <c r="G62" s="2"/>
      <c r="H62" s="9"/>
      <c r="I62" s="5" t="str">
        <f t="shared" si="4"/>
        <v/>
      </c>
      <c r="J62" s="2" t="str">
        <f t="shared" si="2"/>
        <v/>
      </c>
      <c r="K62" s="8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20" t="str" cm="1">
        <f t="array" ref="L62">IF(H62&lt;&gt;"",($A62-(_xlfn.XLOOKUP(TRUE,H$1:H61&lt;&gt;"",$A$1:$A61,,,-1)))/7,"")</f>
        <v/>
      </c>
      <c r="M62" s="28" t="str">
        <f t="shared" si="3"/>
        <v/>
      </c>
      <c r="N62" s="4" t="str">
        <f t="shared" si="5"/>
        <v/>
      </c>
      <c r="O62" s="15" t="str">
        <f>IF(MONTH(A62)&lt;&gt;MONTH(A63),COUNTIF(C$23:F62,"&lt;&gt;")+COUNTIF(H$23:H62,"&lt;&gt;")-SUM(O$23:O61),"")</f>
        <v/>
      </c>
      <c r="P62" s="15" t="str">
        <f>IF(MONTH(A62)&lt;&gt;MONTH(A63),COUNTIF(J$23:J62,"&lt;&gt;")-COUNTBLANK(J$23:J62)-SUM(P$23:P61),"")</f>
        <v/>
      </c>
    </row>
    <row r="63" spans="1:16" x14ac:dyDescent="0.25">
      <c r="A63" s="3">
        <f t="shared" si="6"/>
        <v>46429</v>
      </c>
      <c r="B63" s="1" t="str">
        <f t="shared" si="1"/>
        <v>Thursday</v>
      </c>
      <c r="C63" s="2"/>
      <c r="D63" s="2"/>
      <c r="E63" s="2"/>
      <c r="F63" s="2"/>
      <c r="G63" s="2"/>
      <c r="H63" s="9"/>
      <c r="I63" s="5" t="str">
        <f t="shared" si="4"/>
        <v/>
      </c>
      <c r="J63" s="2" t="str">
        <f t="shared" si="2"/>
        <v/>
      </c>
      <c r="K63" s="8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20" t="str" cm="1">
        <f t="array" ref="L63">IF(H63&lt;&gt;"",($A63-(_xlfn.XLOOKUP(TRUE,H$1:H62&lt;&gt;"",$A$1:$A62,,,-1)))/7,"")</f>
        <v/>
      </c>
      <c r="M63" s="28" t="str">
        <f t="shared" si="3"/>
        <v/>
      </c>
      <c r="N63" s="4" t="str">
        <f t="shared" si="5"/>
        <v/>
      </c>
      <c r="O63" s="15" t="str">
        <f>IF(MONTH(A63)&lt;&gt;MONTH(A64),COUNTIF(C$23:F63,"&lt;&gt;")+COUNTIF(H$23:H63,"&lt;&gt;")-SUM(O$23:O62),"")</f>
        <v/>
      </c>
      <c r="P63" s="15" t="str">
        <f>IF(MONTH(A63)&lt;&gt;MONTH(A64),COUNTIF(J$23:J63,"&lt;&gt;")-COUNTBLANK(J$23:J63)-SUM(P$23:P62),"")</f>
        <v/>
      </c>
    </row>
    <row r="64" spans="1:16" x14ac:dyDescent="0.25">
      <c r="A64" s="3">
        <f t="shared" si="6"/>
        <v>46436</v>
      </c>
      <c r="B64" s="1" t="str">
        <f t="shared" si="1"/>
        <v>Thursday</v>
      </c>
      <c r="C64" s="2"/>
      <c r="D64" s="2"/>
      <c r="E64" s="2"/>
      <c r="F64" s="2"/>
      <c r="G64" s="2"/>
      <c r="H64" s="9" t="s">
        <v>3</v>
      </c>
      <c r="I64" s="5" t="str">
        <f t="shared" si="4"/>
        <v/>
      </c>
      <c r="J64" s="2" t="str">
        <f t="shared" si="2"/>
        <v>Planning &amp; Highways (Planning only)</v>
      </c>
      <c r="K64" s="8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20" cm="1">
        <f t="array" ref="L64">IF(H64&lt;&gt;"",($A64-(_xlfn.XLOOKUP(TRUE,H$1:H63&lt;&gt;"",$A$1:$A63,,,-1)))/7,"")</f>
        <v>3</v>
      </c>
      <c r="M64" s="28" t="str">
        <f t="shared" si="3"/>
        <v/>
      </c>
      <c r="N64" s="4" t="str">
        <f t="shared" si="5"/>
        <v/>
      </c>
      <c r="O64" s="15" t="str">
        <f>IF(MONTH(A64)&lt;&gt;MONTH(A65),COUNTIF(C$23:F64,"&lt;&gt;")+COUNTIF(H$23:H64,"&lt;&gt;")-SUM(O$23:O63),"")</f>
        <v/>
      </c>
      <c r="P64" s="15" t="str">
        <f>IF(MONTH(A64)&lt;&gt;MONTH(A65),COUNTIF(J$23:J64,"&lt;&gt;")-COUNTBLANK(J$23:J64)-SUM(P$23:P63),"")</f>
        <v/>
      </c>
    </row>
    <row r="65" spans="1:16" x14ac:dyDescent="0.25">
      <c r="A65" s="3">
        <f t="shared" si="6"/>
        <v>46443</v>
      </c>
      <c r="B65" s="1" t="str">
        <f t="shared" si="1"/>
        <v>Thursday</v>
      </c>
      <c r="C65" s="2"/>
      <c r="D65" s="2" t="s">
        <v>1</v>
      </c>
      <c r="E65" s="2" t="s">
        <v>2</v>
      </c>
      <c r="F65" s="2"/>
      <c r="G65" s="2"/>
      <c r="H65" s="9"/>
      <c r="I65" s="5" t="str">
        <f t="shared" si="4"/>
        <v xml:space="preserve">F&amp;GP followed by </v>
      </c>
      <c r="J65" s="2" t="str">
        <f>IF(G65&lt;&gt;"","Planning &amp; Highways (Both)",IF(AND(H65&lt;&gt;"",C65="",D65="",F65="",E65=""),"Planning &amp; Highways (Planning only)",IF(AND(D65="F&amp;GP",OR(E65="Community",F65="Estate Management",G65="Highways")),C65&amp;E65&amp;F65,C65&amp;D65&amp;E65&amp;F65)))</f>
        <v>Community</v>
      </c>
      <c r="K65" s="8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>14</v>
      </c>
      <c r="L65" s="20" t="str" cm="1">
        <f t="array" ref="L65">IF(H65&lt;&gt;"",($A65-(_xlfn.XLOOKUP(TRUE,H$1:H64&lt;&gt;"",$A$1:$A64,,,-1)))/7,"")</f>
        <v/>
      </c>
      <c r="M65" s="28" t="str">
        <f t="shared" si="3"/>
        <v/>
      </c>
      <c r="N65" s="4" t="str">
        <f t="shared" si="5"/>
        <v>February</v>
      </c>
      <c r="O65" s="15">
        <f>IF(MONTH(A65)&lt;&gt;MONTH(A66),COUNTIF(C$23:F65,"&lt;&gt;")+COUNTIF(H$23:H65,"&lt;&gt;")-SUM(O$23:O64),"")</f>
        <v>3</v>
      </c>
      <c r="P65" s="15">
        <f>IF(MONTH(A65)&lt;&gt;MONTH(A66),COUNTIF(J$23:J65,"&lt;&gt;")-COUNTBLANK(J$23:J65)-SUM(P$23:P64),"")</f>
        <v>2</v>
      </c>
    </row>
    <row r="66" spans="1:16" x14ac:dyDescent="0.25">
      <c r="A66" s="3">
        <f t="shared" si="6"/>
        <v>46450</v>
      </c>
      <c r="B66" s="1" t="str">
        <f t="shared" si="1"/>
        <v>Thursday</v>
      </c>
      <c r="C66" s="2"/>
      <c r="D66" s="2"/>
      <c r="E66" s="2"/>
      <c r="F66" s="2"/>
      <c r="G66" s="2"/>
      <c r="H66" s="9"/>
      <c r="I66" s="5" t="str">
        <f t="shared" si="4"/>
        <v/>
      </c>
      <c r="J66" s="2" t="str">
        <f t="shared" ref="J66:J74" si="7">IF(G66&lt;&gt;"","Planning &amp; Highways (Both)",IF(AND(H66&lt;&gt;"",C66="",D66="",F66="",E66=""),"Planning &amp; Highways (Planning only)",IF(AND(D66="F&amp;GP",OR(E66="Community",F66="Estate Management",G66="Highways")),C66&amp;E66&amp;F66,C66&amp;D66&amp;E66&amp;F66)))</f>
        <v/>
      </c>
      <c r="K66" s="8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20" t="str" cm="1">
        <f t="array" ref="L66">IF(H66&lt;&gt;"",($A66-(_xlfn.XLOOKUP(TRUE,H$1:H65&lt;&gt;"",$A$1:$A65,,,-1)))/7,"")</f>
        <v/>
      </c>
      <c r="M66" s="28" t="str">
        <f t="shared" si="3"/>
        <v/>
      </c>
      <c r="N66" s="4" t="str">
        <f t="shared" si="5"/>
        <v/>
      </c>
      <c r="O66" s="15" t="str">
        <f>IF(MONTH(A66)&lt;&gt;MONTH(A67),COUNTIF(C$23:F66,"&lt;&gt;")+COUNTIF(H$23:H66,"&lt;&gt;")-SUM(O$23:O65),"")</f>
        <v/>
      </c>
      <c r="P66" s="15" t="str">
        <f>IF(MONTH(A66)&lt;&gt;MONTH(A67),COUNTIF(J$23:J66,"&lt;&gt;")-COUNTBLANK(J$23:J66)-SUM(P$23:P65),"")</f>
        <v/>
      </c>
    </row>
    <row r="67" spans="1:16" x14ac:dyDescent="0.25">
      <c r="A67" s="3">
        <f t="shared" si="6"/>
        <v>46457</v>
      </c>
      <c r="B67" s="1" t="str">
        <f t="shared" si="1"/>
        <v>Thursday</v>
      </c>
      <c r="C67" s="2" t="s">
        <v>0</v>
      </c>
      <c r="D67" s="2"/>
      <c r="E67" s="2"/>
      <c r="F67" s="2"/>
      <c r="G67" s="2"/>
      <c r="H67" s="9" t="s">
        <v>3</v>
      </c>
      <c r="I67" s="5" t="str">
        <f t="shared" si="4"/>
        <v xml:space="preserve">Planning &amp; Highways (Planning only), followed by </v>
      </c>
      <c r="J67" s="2" t="str">
        <f t="shared" si="7"/>
        <v>Full</v>
      </c>
      <c r="K67" s="8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20" cm="1">
        <f t="array" ref="L67">IF(H67&lt;&gt;"",($A67-(_xlfn.XLOOKUP(TRUE,H$1:H66&lt;&gt;"",$A$1:$A66,,,-1)))/7,"")</f>
        <v>3</v>
      </c>
      <c r="M67" s="28" t="str">
        <f t="shared" si="3"/>
        <v>Y</v>
      </c>
      <c r="N67" s="4" t="str">
        <f t="shared" si="5"/>
        <v/>
      </c>
      <c r="O67" s="15" t="str">
        <f>IF(MONTH(A67)&lt;&gt;MONTH(A68),COUNTIF(C$23:F67,"&lt;&gt;")+COUNTIF(H$23:H67,"&lt;&gt;")-SUM(O$23:O66),"")</f>
        <v/>
      </c>
      <c r="P67" s="15" t="str">
        <f>IF(MONTH(A67)&lt;&gt;MONTH(A68),COUNTIF(J$23:J67,"&lt;&gt;")-COUNTBLANK(J$23:J67)-SUM(P$23:P66),"")</f>
        <v/>
      </c>
    </row>
    <row r="68" spans="1:16" x14ac:dyDescent="0.25">
      <c r="A68" s="3">
        <f t="shared" si="6"/>
        <v>46464</v>
      </c>
      <c r="B68" s="1" t="str">
        <f t="shared" si="1"/>
        <v>Thursday</v>
      </c>
      <c r="C68" s="2"/>
      <c r="D68" s="2"/>
      <c r="E68" s="2"/>
      <c r="F68" s="2"/>
      <c r="G68" s="2"/>
      <c r="H68" s="9"/>
      <c r="I68" s="5" t="str">
        <f t="shared" si="4"/>
        <v/>
      </c>
      <c r="J68" s="2" t="str">
        <f t="shared" si="7"/>
        <v/>
      </c>
      <c r="K68" s="8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20" t="str" cm="1">
        <f t="array" ref="L68">IF(H68&lt;&gt;"",($A68-(_xlfn.XLOOKUP(TRUE,H$1:H67&lt;&gt;"",$A$1:$A67,,,-1)))/7,"")</f>
        <v/>
      </c>
      <c r="M68" s="28" t="str">
        <f t="shared" si="3"/>
        <v/>
      </c>
      <c r="N68" s="4" t="str">
        <f t="shared" si="5"/>
        <v/>
      </c>
      <c r="O68" s="15" t="str">
        <f>IF(MONTH(A68)&lt;&gt;MONTH(A69),COUNTIF(C$23:F68,"&lt;&gt;")+COUNTIF(H$23:H68,"&lt;&gt;")-SUM(O$23:O67),"")</f>
        <v/>
      </c>
      <c r="P68" s="15" t="str">
        <f>IF(MONTH(A68)&lt;&gt;MONTH(A69),COUNTIF(J$23:J68,"&lt;&gt;")-COUNTBLANK(J$23:J68)-SUM(P$23:P67),"")</f>
        <v/>
      </c>
    </row>
    <row r="69" spans="1:16" x14ac:dyDescent="0.25">
      <c r="A69" s="3">
        <f t="shared" si="6"/>
        <v>46471</v>
      </c>
      <c r="B69" s="1" t="str">
        <f t="shared" si="1"/>
        <v>Thursday</v>
      </c>
      <c r="C69" s="2"/>
      <c r="D69" s="2"/>
      <c r="E69" s="2"/>
      <c r="F69" s="2"/>
      <c r="G69" s="2"/>
      <c r="H69" s="9"/>
      <c r="I69" s="5" t="str">
        <f t="shared" si="4"/>
        <v/>
      </c>
      <c r="J69" s="2" t="str">
        <f t="shared" si="7"/>
        <v/>
      </c>
      <c r="K69" s="8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20" t="str" cm="1">
        <f t="array" ref="L69">IF(H69&lt;&gt;"",($A69-(_xlfn.XLOOKUP(TRUE,H$1:H68&lt;&gt;"",$A$1:$A68,,,-1)))/7,"")</f>
        <v/>
      </c>
      <c r="M69" s="28" t="str">
        <f t="shared" si="3"/>
        <v/>
      </c>
      <c r="N69" s="4" t="str">
        <f t="shared" si="5"/>
        <v>March</v>
      </c>
      <c r="O69" s="15">
        <f>IF(MONTH(A69)&lt;&gt;MONTH(A70),COUNTIF(C$23:F69,"&lt;&gt;")+COUNTIF(H$23:H69,"&lt;&gt;")-SUM(O$23:O68),"")</f>
        <v>2</v>
      </c>
      <c r="P69" s="15">
        <f>IF(MONTH(A69)&lt;&gt;MONTH(A70),COUNTIF(J$23:J69,"&lt;&gt;")-COUNTBLANK(J$23:J69)-SUM(P$23:P68),"")</f>
        <v>1</v>
      </c>
    </row>
    <row r="70" spans="1:16" x14ac:dyDescent="0.25">
      <c r="A70" s="3">
        <f t="shared" si="6"/>
        <v>46478</v>
      </c>
      <c r="B70" s="1" t="str">
        <f t="shared" si="1"/>
        <v>Thursday</v>
      </c>
      <c r="C70" s="2"/>
      <c r="D70" s="2"/>
      <c r="E70" s="2"/>
      <c r="F70" s="2"/>
      <c r="G70" s="2" t="s">
        <v>7</v>
      </c>
      <c r="H70" s="9" t="s">
        <v>3</v>
      </c>
      <c r="I70" s="5" t="str">
        <f t="shared" si="4"/>
        <v/>
      </c>
      <c r="J70" s="2" t="str">
        <f t="shared" si="7"/>
        <v>Planning &amp; Highways (Both)</v>
      </c>
      <c r="K70" s="8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20" cm="1">
        <f t="array" ref="L70">IF(H70&lt;&gt;"",($A70-(_xlfn.XLOOKUP(TRUE,H$1:H69&lt;&gt;"",$A$1:$A69,,,-1)))/7,"")</f>
        <v>3</v>
      </c>
      <c r="M70" s="28" t="str">
        <f t="shared" si="3"/>
        <v/>
      </c>
      <c r="N70" s="4" t="str">
        <f t="shared" si="5"/>
        <v/>
      </c>
      <c r="O70" s="15" t="str">
        <f>IF(MONTH(A70)&lt;&gt;MONTH(A71),COUNTIF(C$23:F70,"&lt;&gt;")+COUNTIF(H$23:H70,"&lt;&gt;")-SUM(O$23:O69),"")</f>
        <v/>
      </c>
      <c r="P70" s="15" t="str">
        <f>IF(MONTH(A70)&lt;&gt;MONTH(A71),COUNTIF(J$23:J70,"&lt;&gt;")-COUNTBLANK(J$23:J70)-SUM(P$23:P69),"")</f>
        <v/>
      </c>
    </row>
    <row r="71" spans="1:16" x14ac:dyDescent="0.25">
      <c r="A71" s="3">
        <f t="shared" si="6"/>
        <v>46485</v>
      </c>
      <c r="B71" s="1" t="str">
        <f t="shared" si="1"/>
        <v>Thursday</v>
      </c>
      <c r="C71" s="2"/>
      <c r="D71" s="2"/>
      <c r="E71" s="2"/>
      <c r="F71" s="2"/>
      <c r="G71" s="2"/>
      <c r="H71" s="9"/>
      <c r="I71" s="5" t="str">
        <f t="shared" si="4"/>
        <v/>
      </c>
      <c r="J71" s="2" t="str">
        <f t="shared" si="7"/>
        <v/>
      </c>
      <c r="K71" s="8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20" t="str" cm="1">
        <f t="array" ref="L71">IF(H71&lt;&gt;"",($A71-(_xlfn.XLOOKUP(TRUE,H$1:H70&lt;&gt;"",$A$1:$A70,,,-1)))/7,"")</f>
        <v/>
      </c>
      <c r="M71" s="28" t="str">
        <f t="shared" si="3"/>
        <v/>
      </c>
      <c r="N71" s="4" t="str">
        <f t="shared" si="5"/>
        <v/>
      </c>
      <c r="O71" s="15" t="str">
        <f>IF(MONTH(A71)&lt;&gt;MONTH(A72),COUNTIF(C$23:F71,"&lt;&gt;")+COUNTIF(H$23:H71,"&lt;&gt;")-SUM(O$23:O70),"")</f>
        <v/>
      </c>
      <c r="P71" s="15" t="str">
        <f>IF(MONTH(A71)&lt;&gt;MONTH(A72),COUNTIF(J$23:J71,"&lt;&gt;")-COUNTBLANK(J$23:J71)-SUM(P$23:P70),"")</f>
        <v/>
      </c>
    </row>
    <row r="72" spans="1:16" x14ac:dyDescent="0.25">
      <c r="A72" s="3">
        <f t="shared" si="6"/>
        <v>46492</v>
      </c>
      <c r="B72" s="1" t="str">
        <f t="shared" si="1"/>
        <v>Thursday</v>
      </c>
      <c r="C72" s="2"/>
      <c r="D72" s="2"/>
      <c r="E72" s="2"/>
      <c r="F72" s="2"/>
      <c r="G72" s="2"/>
      <c r="H72" s="9"/>
      <c r="I72" s="5" t="str">
        <f t="shared" si="4"/>
        <v/>
      </c>
      <c r="J72" s="2" t="str">
        <f t="shared" si="7"/>
        <v/>
      </c>
      <c r="K72" s="8" t="str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/>
      </c>
      <c r="L72" s="20" t="str" cm="1">
        <f t="array" ref="L72">IF(H72&lt;&gt;"",($A72-(_xlfn.XLOOKUP(TRUE,H$1:H71&lt;&gt;"",$A$1:$A71,,,-1)))/7,"")</f>
        <v/>
      </c>
      <c r="M72" s="28" t="str">
        <f t="shared" si="3"/>
        <v/>
      </c>
      <c r="N72" s="4" t="str">
        <f t="shared" si="5"/>
        <v/>
      </c>
      <c r="O72" s="15" t="str">
        <f>IF(MONTH(A72)&lt;&gt;MONTH(A73),COUNTIF(C$23:F72,"&lt;&gt;")+COUNTIF(H$23:H72,"&lt;&gt;")-SUM(O$23:O71),"")</f>
        <v/>
      </c>
      <c r="P72" s="15" t="str">
        <f>IF(MONTH(A72)&lt;&gt;MONTH(A73),COUNTIF(J$23:J72,"&lt;&gt;")-COUNTBLANK(J$23:J72)-SUM(P$23:P71),"")</f>
        <v/>
      </c>
    </row>
    <row r="73" spans="1:16" x14ac:dyDescent="0.25">
      <c r="A73" s="3">
        <f t="shared" si="6"/>
        <v>46499</v>
      </c>
      <c r="B73" s="1" t="str">
        <f t="shared" si="1"/>
        <v>Thursday</v>
      </c>
      <c r="C73" s="2"/>
      <c r="D73" s="2"/>
      <c r="E73" s="2"/>
      <c r="F73" s="2" t="s">
        <v>14</v>
      </c>
      <c r="G73" s="2"/>
      <c r="H73" s="9" t="s">
        <v>3</v>
      </c>
      <c r="I73" s="5" t="str">
        <f t="shared" si="4"/>
        <v xml:space="preserve">Planning &amp; Highways (Planning only), followed by </v>
      </c>
      <c r="J73" s="2" t="str">
        <f t="shared" si="7"/>
        <v>Estate Management</v>
      </c>
      <c r="K73" s="8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20" cm="1">
        <f t="array" ref="L73">IF(H73&lt;&gt;"",($A73-(_xlfn.XLOOKUP(TRUE,H$1:H72&lt;&gt;"",$A$1:$A72,,,-1)))/7,"")</f>
        <v>3</v>
      </c>
      <c r="M73" s="28" t="str">
        <f t="shared" si="3"/>
        <v/>
      </c>
      <c r="N73" s="4" t="str">
        <f t="shared" si="5"/>
        <v/>
      </c>
      <c r="O73" s="15" t="str">
        <f>IF(MONTH(A73)&lt;&gt;MONTH(A74),COUNTIF(C$23:F73,"&lt;&gt;")+COUNTIF(H$23:H73,"&lt;&gt;")-SUM(O$23:O72),"")</f>
        <v/>
      </c>
      <c r="P73" s="15" t="str">
        <f>IF(MONTH(A73)&lt;&gt;MONTH(A74),COUNTIF(J$23:J73,"&lt;&gt;")-COUNTBLANK(J$23:J73)-SUM(P$23:P72),"")</f>
        <v/>
      </c>
    </row>
    <row r="74" spans="1:16" x14ac:dyDescent="0.25">
      <c r="A74" s="3">
        <f t="shared" si="6"/>
        <v>46506</v>
      </c>
      <c r="B74" s="1" t="str">
        <f t="shared" si="1"/>
        <v>Thursday</v>
      </c>
      <c r="C74" s="2"/>
      <c r="D74" s="2" t="s">
        <v>1</v>
      </c>
      <c r="E74" s="2"/>
      <c r="F74" s="2"/>
      <c r="G74" s="2"/>
      <c r="H74" s="9"/>
      <c r="I74" s="5" t="str">
        <f t="shared" si="4"/>
        <v/>
      </c>
      <c r="J74" s="2" t="str">
        <f t="shared" si="7"/>
        <v>F&amp;GP</v>
      </c>
      <c r="K74" s="8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20" t="str" cm="1">
        <f t="array" ref="L74">IF(H74&lt;&gt;"",($A74-(_xlfn.XLOOKUP(TRUE,H$1:H73&lt;&gt;"",$A$1:$A73,,,-1)))/7,"")</f>
        <v/>
      </c>
      <c r="M74" s="28" t="str">
        <f t="shared" si="3"/>
        <v/>
      </c>
      <c r="N74" s="4" t="str">
        <f t="shared" si="5"/>
        <v>April</v>
      </c>
      <c r="O74" s="15">
        <f>IF(MONTH(A74)&lt;&gt;MONTH(A75),COUNTIF(C$23:F74,"&lt;&gt;")+COUNTIF(H$23:H74,"&lt;&gt;")-SUM(O$23:O73),"")</f>
        <v>4</v>
      </c>
      <c r="P74" s="15">
        <f>IF(MONTH(A74)&lt;&gt;MONTH(A75),COUNTIF(J$23:J74,"&lt;&gt;")-COUNTBLANK(J$23:J74)-SUM(P$23:P73),"")</f>
        <v>3</v>
      </c>
    </row>
    <row r="75" spans="1:16" ht="15.75" thickBot="1" x14ac:dyDescent="0.3">
      <c r="A75" s="3"/>
      <c r="B75" s="1"/>
      <c r="C75" s="2"/>
      <c r="D75" s="2"/>
      <c r="E75" s="2"/>
      <c r="F75" s="2"/>
      <c r="G75" s="2"/>
      <c r="H75" s="9"/>
      <c r="I75" s="5"/>
      <c r="J75" s="2"/>
      <c r="K75" s="4"/>
      <c r="L75" s="4"/>
      <c r="M75" s="15"/>
      <c r="N75" s="4"/>
      <c r="O75" s="15"/>
      <c r="P75" s="15"/>
    </row>
    <row r="76" spans="1:16" ht="15.75" thickBot="1" x14ac:dyDescent="0.3">
      <c r="A76" s="6" t="str">
        <f>"Meetings during "&amp;A20</f>
        <v>Meetings during 2026/27</v>
      </c>
      <c r="B76" s="32"/>
      <c r="C76" s="7">
        <f>COUNTA(C23:C74)</f>
        <v>7</v>
      </c>
      <c r="D76" s="7">
        <f t="shared" ref="D76:H76" si="8">COUNTA(D23:D74)</f>
        <v>8</v>
      </c>
      <c r="E76" s="7">
        <f t="shared" si="8"/>
        <v>4</v>
      </c>
      <c r="F76" s="7">
        <f t="shared" si="8"/>
        <v>4</v>
      </c>
      <c r="G76" s="7">
        <f t="shared" si="8"/>
        <v>4</v>
      </c>
      <c r="H76" s="7">
        <f t="shared" si="8"/>
        <v>17</v>
      </c>
      <c r="I76" s="7">
        <f>COUNTA(I23:I74)-COUNTBLANK(I23:I74)</f>
        <v>12</v>
      </c>
      <c r="J76" s="31">
        <f>COUNTA(J23:J74)-COUNTBLANK(J23:J74)</f>
        <v>28</v>
      </c>
      <c r="K76" s="4"/>
      <c r="L76" s="4"/>
      <c r="M76" s="15"/>
      <c r="N76" s="4"/>
      <c r="O76" s="15"/>
      <c r="P76" s="15"/>
    </row>
  </sheetData>
  <mergeCells count="1">
    <mergeCell ref="A20:H20"/>
  </mergeCells>
  <conditionalFormatting sqref="A1:J18">
    <cfRule type="expression" dxfId="10" priority="23" stopIfTrue="1">
      <formula>OR(#REF!="X")</formula>
    </cfRule>
    <cfRule type="expression" dxfId="9" priority="24">
      <formula>OR($C1&lt;&gt;"",$D1&lt;&gt;"",$E1&lt;&gt;"",$F1&lt;&gt;"",$G1&lt;&gt;"",$H1&lt;&gt;"")</formula>
    </cfRule>
  </conditionalFormatting>
  <conditionalFormatting sqref="A23:J59">
    <cfRule type="expression" dxfId="8" priority="19" stopIfTrue="1">
      <formula>OR(#REF!="X")</formula>
    </cfRule>
    <cfRule type="expression" dxfId="7" priority="20" stopIfTrue="1">
      <formula>OR($C23&lt;&gt;"",$D23&lt;&gt;"",$E23&lt;&gt;"",$F23&lt;&gt;"",$G23&lt;&gt;"",$H23&lt;&gt;"")</formula>
    </cfRule>
    <cfRule type="expression" dxfId="6" priority="21">
      <formula>AND(OR($C23="",$D23="",$E23="",$F23="",$G23="",$H23=""),OR(MONTH($A23)=8,MONTH($A23)=12))</formula>
    </cfRule>
  </conditionalFormatting>
  <conditionalFormatting sqref="A60:J75">
    <cfRule type="expression" dxfId="5" priority="25" stopIfTrue="1">
      <formula>OR(#REF!="X")</formula>
    </cfRule>
    <cfRule type="expression" dxfId="4" priority="26" stopIfTrue="1">
      <formula>OR($C60&lt;&gt;"",$D60&lt;&gt;"",$E60&lt;&gt;"",$F60&lt;&gt;"",$G60&lt;&gt;"",$H60&lt;&gt;"")</formula>
    </cfRule>
    <cfRule type="expression" dxfId="3" priority="27">
      <formula>AND(OR($C60="",$D60="",$E60="",$F60="",$G60="",$H60=""),OR(MONTH($A60)=8,MONTH($A60)=12))</formula>
    </cfRule>
  </conditionalFormatting>
  <conditionalFormatting sqref="A75:J75 N75:P75">
    <cfRule type="expression" dxfId="2" priority="22">
      <formula>MONTH($A75)&lt;&gt;MONTH($A76)</formula>
    </cfRule>
  </conditionalFormatting>
  <conditionalFormatting sqref="A23:P74">
    <cfRule type="expression" dxfId="1" priority="18">
      <formula>MONTH($A23)&lt;&gt;MONTH($A24)</formula>
    </cfRule>
  </conditionalFormatting>
  <conditionalFormatting sqref="N24:P74">
    <cfRule type="expression" dxfId="0" priority="28">
      <formula>AND($N24&lt;&gt;"",OR(MONTH($A24)=8,MONTH($A24)=12))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ea50aa-9a19-4cb4-ba41-57597350199e" xsi:nil="true"/>
    <lcf76f155ced4ddcb4097134ff3c332f xmlns="13ddb142-86c1-463f-9a12-a992385bda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5C84FA3040E7418E53DF000E6CBA75" ma:contentTypeVersion="18" ma:contentTypeDescription="Create a new document." ma:contentTypeScope="" ma:versionID="5caf89ee66a107da1794133fd4660a27">
  <xsd:schema xmlns:xsd="http://www.w3.org/2001/XMLSchema" xmlns:xs="http://www.w3.org/2001/XMLSchema" xmlns:p="http://schemas.microsoft.com/office/2006/metadata/properties" xmlns:ns2="13ddb142-86c1-463f-9a12-a992385bda94" xmlns:ns3="e0ea50aa-9a19-4cb4-ba41-57597350199e" targetNamespace="http://schemas.microsoft.com/office/2006/metadata/properties" ma:root="true" ma:fieldsID="2ff0fd2272f1d3dc53d6b5d162648649" ns2:_="" ns3:_="">
    <xsd:import namespace="13ddb142-86c1-463f-9a12-a992385bda94"/>
    <xsd:import namespace="e0ea50aa-9a19-4cb4-ba41-5759735019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ddb142-86c1-463f-9a12-a992385bda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919250d-7dcb-4f5e-b444-383715c1c0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ea50aa-9a19-4cb4-ba41-57597350199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9b82454-37fd-4db9-bffb-e75612a8fe8e}" ma:internalName="TaxCatchAll" ma:showField="CatchAllData" ma:web="e0ea50aa-9a19-4cb4-ba41-5759735019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1A4E49-49A3-403F-BFB1-4C40A3390C9E}">
  <ds:schemaRefs>
    <ds:schemaRef ds:uri="http://schemas.microsoft.com/office/2006/metadata/properties"/>
    <ds:schemaRef ds:uri="http://schemas.microsoft.com/office/infopath/2007/PartnerControls"/>
    <ds:schemaRef ds:uri="e0ea50aa-9a19-4cb4-ba41-57597350199e"/>
    <ds:schemaRef ds:uri="13ddb142-86c1-463f-9a12-a992385bda94"/>
  </ds:schemaRefs>
</ds:datastoreItem>
</file>

<file path=customXml/itemProps2.xml><?xml version="1.0" encoding="utf-8"?>
<ds:datastoreItem xmlns:ds="http://schemas.openxmlformats.org/officeDocument/2006/customXml" ds:itemID="{B0B0C384-5E65-4E79-BFFD-4C471C421AB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8797BB-C431-4F17-BF79-797CA49571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ddb142-86c1-463f-9a12-a992385bda94"/>
    <ds:schemaRef ds:uri="e0ea50aa-9a19-4cb4-ba41-5759735019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v9.4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Graham Bridgman</dc:creator>
  <cp:lastModifiedBy>Danielle Davis</cp:lastModifiedBy>
  <dcterms:created xsi:type="dcterms:W3CDTF">2024-09-02T11:14:15Z</dcterms:created>
  <dcterms:modified xsi:type="dcterms:W3CDTF">2026-05-08T10:45:28Z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0x0101009B5C84FA3040E7418E53DF000E6CBA75</vt:lpwstr>
  </property>
  <property fmtid="{D5CDD505-2E9C-101B-9397-08002B2CF9AE}" pid="3" name="MediaServiceImageTags">
    <vt:lpwstr/>
  </property>
</Properties>
</file>